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100" windowHeight="11880" tabRatio="1000" firstSheet="8" activeTab="8"/>
  </bookViews>
  <sheets>
    <sheet name="设计图" sheetId="1" state="hidden" r:id="rId1"/>
    <sheet name="估料单C1-1" sheetId="3" state="hidden" r:id="rId2"/>
    <sheet name="估料单C1-2" sheetId="4" state="hidden" r:id="rId3"/>
    <sheet name="估料单C1-4" sheetId="6" state="hidden" r:id="rId4"/>
    <sheet name="估料单C2-1" sheetId="7" state="hidden" r:id="rId5"/>
    <sheet name="估料单C3-1" sheetId="9" state="hidden" r:id="rId6"/>
    <sheet name="估料单C3-3" sheetId="11" state="hidden" r:id="rId7"/>
    <sheet name="估料单C3-4" sheetId="12" state="hidden" r:id="rId8"/>
    <sheet name="估料单F2-2 (修正)" sheetId="14" r:id="rId9"/>
    <sheet name="估料单F2-2 (修正) G" sheetId="15" state="hidden" r:id="rId10"/>
    <sheet name="WpsReserved_CellImgList" sheetId="2" state="veryHidden" r:id="rId11"/>
  </sheets>
  <definedNames>
    <definedName name="_xlnm._FilterDatabase" localSheetId="1" hidden="1">'估料单C1-1'!$A$4:$L$81</definedName>
    <definedName name="_xlnm._FilterDatabase" localSheetId="2" hidden="1">'估料单C1-2'!$A$4:$L$76</definedName>
    <definedName name="_xlnm._FilterDatabase" localSheetId="3" hidden="1">'估料单C1-4'!$A$4:$L$70</definedName>
    <definedName name="_xlnm._FilterDatabase" localSheetId="4" hidden="1">'估料单C2-1'!$A$4:$L$98</definedName>
    <definedName name="_xlnm._FilterDatabase" localSheetId="5" hidden="1">'估料单C3-1'!$A$4:$J$78</definedName>
    <definedName name="_xlnm._FilterDatabase" localSheetId="6" hidden="1">'估料单C3-3'!$A$4:$L$86</definedName>
    <definedName name="_xlnm._FilterDatabase" localSheetId="7" hidden="1">'估料单C3-4'!$A$4:$L$88</definedName>
    <definedName name="_xlnm._FilterDatabase" localSheetId="8" hidden="1">'估料单F2-2 (修正)'!$A$5:$K$12</definedName>
    <definedName name="_xlnm._FilterDatabase" localSheetId="0" hidden="1">设计图!#REF!</definedName>
    <definedName name="_xlnm._FilterDatabase" localSheetId="9" hidden="1">'估料单F2-2 (修正) G'!$A$5:$K$13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<sst xmlns="http://schemas.openxmlformats.org/spreadsheetml/2006/main" count="2616" uniqueCount="69">
  <si>
    <t>名称</t>
  </si>
  <si>
    <t>材质</t>
  </si>
  <si>
    <t>规格</t>
  </si>
  <si>
    <t>个数（块）</t>
  </si>
  <si>
    <t>数量</t>
  </si>
  <si>
    <t>备注</t>
  </si>
  <si>
    <t>厚度</t>
  </si>
  <si>
    <t>重量</t>
  </si>
  <si>
    <t>损耗率</t>
  </si>
  <si>
    <t>厚度（mm）</t>
  </si>
  <si>
    <t>宽度（mm）</t>
  </si>
  <si>
    <t>长度（mm）</t>
  </si>
  <si>
    <t>面板</t>
  </si>
  <si>
    <t>Q355B</t>
  </si>
  <si>
    <t>本表为第一联数量合计</t>
  </si>
  <si>
    <t>纵梁</t>
  </si>
  <si>
    <t>600*340*16</t>
  </si>
  <si>
    <t>内加筋板</t>
  </si>
  <si>
    <t>中隔板</t>
  </si>
  <si>
    <t>边隔板</t>
  </si>
  <si>
    <t>中底板</t>
  </si>
  <si>
    <t>侧边板</t>
  </si>
  <si>
    <t>上部箱梁Q355B钢合计（t）</t>
  </si>
  <si>
    <t>本表为第二联数量合计</t>
  </si>
  <si>
    <r>
      <rPr>
        <sz val="11"/>
        <color theme="1"/>
        <rFont val="宋体"/>
        <charset val="134"/>
        <scheme val="minor"/>
      </rPr>
      <t>厚度（mm）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16</t>
    </r>
  </si>
  <si>
    <r>
      <rPr>
        <sz val="11"/>
        <color theme="1"/>
        <rFont val="宋体"/>
        <charset val="134"/>
        <scheme val="minor"/>
      </rPr>
      <t>宽度（mm）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4500</t>
    </r>
  </si>
  <si>
    <r>
      <rPr>
        <sz val="11"/>
        <color theme="1"/>
        <rFont val="宋体"/>
        <charset val="134"/>
        <scheme val="minor"/>
      </rPr>
      <t>长度（mm）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105961</t>
    </r>
  </si>
  <si>
    <t>本表为第三联数量合计</t>
  </si>
  <si>
    <r>
      <rPr>
        <sz val="11"/>
        <color theme="1"/>
        <rFont val="宋体"/>
        <charset val="134"/>
        <scheme val="minor"/>
      </rPr>
      <t>上部箱梁Q355B钢合计（t）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现浇层HRB400钢筋（t）</t>
    </r>
  </si>
  <si>
    <r>
      <rPr>
        <sz val="11"/>
        <color theme="1"/>
        <rFont val="宋体"/>
        <charset val="134"/>
        <scheme val="minor"/>
      </rPr>
      <t>长度（mm）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81404</t>
    </r>
  </si>
  <si>
    <t>本表为第四联数量合计</t>
  </si>
  <si>
    <r>
      <rPr>
        <sz val="11"/>
        <color theme="1"/>
        <rFont val="宋体"/>
        <charset val="134"/>
        <scheme val="minor"/>
      </rPr>
      <t>长度（mm）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121360</t>
    </r>
  </si>
  <si>
    <r>
      <rPr>
        <sz val="11"/>
        <color theme="1"/>
        <rFont val="宋体"/>
        <charset val="134"/>
        <scheme val="minor"/>
      </rPr>
      <t>长度（mm）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89360</t>
    </r>
  </si>
  <si>
    <r>
      <rPr>
        <sz val="11"/>
        <color theme="1"/>
        <rFont val="宋体"/>
        <charset val="134"/>
        <scheme val="minor"/>
      </rPr>
      <t>1.5%焊缝重（t）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上部箱梁Q355B钢合计（t）</t>
    </r>
  </si>
  <si>
    <r>
      <rPr>
        <sz val="11"/>
        <color theme="1"/>
        <rFont val="宋体"/>
        <charset val="134"/>
        <scheme val="minor"/>
      </rPr>
      <t>长度（mm）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97671</t>
    </r>
  </si>
  <si>
    <r>
      <rPr>
        <sz val="11"/>
        <color theme="1"/>
        <rFont val="宋体"/>
        <charset val="134"/>
        <scheme val="minor"/>
      </rPr>
      <t>长度（mm）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90214</t>
    </r>
  </si>
  <si>
    <r>
      <rPr>
        <sz val="11"/>
        <color theme="1"/>
        <rFont val="宋体"/>
        <charset val="134"/>
        <scheme val="minor"/>
      </rPr>
      <t>长度（mm）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106151</t>
    </r>
  </si>
  <si>
    <r>
      <rPr>
        <sz val="11"/>
        <color theme="1"/>
        <rFont val="宋体"/>
        <charset val="134"/>
        <scheme val="minor"/>
      </rPr>
      <t>长度（mm）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106105</t>
    </r>
  </si>
  <si>
    <r>
      <rPr>
        <sz val="11"/>
        <color theme="1"/>
        <rFont val="宋体"/>
        <charset val="134"/>
        <scheme val="minor"/>
      </rPr>
      <t>长度（mm）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97501</t>
    </r>
  </si>
  <si>
    <t>本表为第五联数量合计</t>
  </si>
  <si>
    <t>施工材料预算表</t>
  </si>
  <si>
    <t>单位名称：福建省工业设备安装有限公司</t>
  </si>
  <si>
    <t>工程项目：莆田市凤凰福道C1-1联</t>
  </si>
  <si>
    <t>序号</t>
  </si>
  <si>
    <t>厚/mm</t>
  </si>
  <si>
    <t>宽/mm</t>
  </si>
  <si>
    <t>长/mm</t>
  </si>
  <si>
    <t>单位</t>
  </si>
  <si>
    <t>总重/kg</t>
  </si>
  <si>
    <t>钢板</t>
  </si>
  <si>
    <t>张</t>
  </si>
  <si>
    <t>底板</t>
  </si>
  <si>
    <t>纵面底板</t>
  </si>
  <si>
    <t>隔板</t>
  </si>
  <si>
    <t>腹板</t>
  </si>
  <si>
    <t>合计</t>
  </si>
  <si>
    <t>备注：钢材性能应符合标准《低合金高强度结构钢》（GB/T 1591-2018）</t>
  </si>
  <si>
    <t>说明：图纸理论重量为149600KG,采购重量为156218KG,损耗率4.2%</t>
  </si>
  <si>
    <t>申请：                                     审核：                                    批准：                                       日期：</t>
  </si>
  <si>
    <t>工程项目：莆田市凤凰福道C1-2联</t>
  </si>
  <si>
    <t>工程项目：莆田市凤凰福道C1-4联</t>
  </si>
  <si>
    <t>工程项目：莆田市凤凰福道C2-1联</t>
  </si>
  <si>
    <t>工程项目：莆田市凤凰福道C3-1联</t>
  </si>
  <si>
    <t>工程项目：莆田市凤凰福道C3-3联</t>
  </si>
  <si>
    <t>工程项目：莆田市凤凰福道C3-4联</t>
  </si>
  <si>
    <t>福 建 省 工 业 设 备 安 装 有 限 公 司</t>
  </si>
  <si>
    <t>工程项目：莆田市凤凰福道F2-2联补</t>
  </si>
  <si>
    <t>小面底板</t>
  </si>
  <si>
    <t>申请：                                    审核：                                         批准：                                          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</si>
</sst>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_(&quot;$&quot;* #,##0_);_(&quot;$&quot;* \(#,##0\);_(&quot;$&quot;* &quot;-&quot;_);_(@_)"/>
    <numFmt numFmtId="178" formatCode="0.0_ "/>
    <numFmt numFmtId="179" formatCode="0.00_ "/>
  </numFmts>
  <fonts count="26">
    <font>
      <sz val="11"/>
      <color theme="1"/>
      <name val="宋体"/>
      <charset val="134"/>
      <scheme val="minor"/>
    </font>
    <font>
      <b/>
      <sz val="16"/>
      <name val="Microsoft YaHei"/>
      <charset val="134"/>
    </font>
    <font>
      <sz val="10"/>
      <name val="Microsoft YaHei"/>
      <charset val="134"/>
    </font>
    <font>
      <b/>
      <sz val="11"/>
      <color theme="1"/>
      <name val="Microsoft YaHei"/>
      <charset val="134"/>
    </font>
    <font>
      <b/>
      <sz val="11"/>
      <name val="Microsoft YaHei"/>
      <charset val="134"/>
    </font>
    <font>
      <sz val="10"/>
      <color theme="1"/>
      <name val="Microsoft YaHei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179" fontId="4" fillId="0" borderId="1" xfId="0" applyNumberFormat="1" applyFont="1" applyFill="1" applyBorder="1" applyAlignment="1">
      <alignment horizontal="center" vertical="center" wrapText="1" shrinkToFit="1"/>
    </xf>
    <xf numFmtId="178" fontId="2" fillId="0" borderId="1" xfId="0" applyNumberFormat="1" applyFont="1" applyFill="1" applyBorder="1" applyAlignment="1">
      <alignment horizontal="center" vertical="center" wrapText="1" shrinkToFit="1"/>
    </xf>
    <xf numFmtId="179" fontId="2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178" fontId="2" fillId="2" borderId="1" xfId="0" applyNumberFormat="1" applyFont="1" applyFill="1" applyBorder="1" applyAlignment="1">
      <alignment horizontal="center" vertical="center" wrapText="1" shrinkToFi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customXml" Target="../customXml/item2.xml"/><Relationship Id="rId12" Type="http://schemas.openxmlformats.org/officeDocument/2006/relationships/customXml" Target="../customXml/item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1"/>
  <sheetViews>
    <sheetView zoomScale="130" zoomScaleNormal="130" topLeftCell="A108" workbookViewId="0">
      <selection activeCell="N19" sqref="N19"/>
    </sheetView>
  </sheetViews>
  <sheetFormatPr defaultColWidth="8.8" defaultRowHeight="13.5"/>
  <cols>
    <col min="7" max="8" width="12.625"/>
    <col min="10" max="10" width="10.375"/>
    <col min="11" max="11" width="12.625"/>
    <col min="12" max="12" width="13.75"/>
  </cols>
  <sheetData>
    <row r="1" spans="1:12">
      <c r="A1" s="20" t="s">
        <v>0</v>
      </c>
      <c r="B1" s="20" t="s">
        <v>1</v>
      </c>
      <c r="C1" s="20" t="s">
        <v>2</v>
      </c>
      <c r="D1" s="20"/>
      <c r="E1" s="20"/>
      <c r="F1" s="20" t="s">
        <v>3</v>
      </c>
      <c r="G1" s="20" t="s">
        <v>4</v>
      </c>
      <c r="H1" s="20" t="s">
        <v>5</v>
      </c>
      <c r="I1" s="21"/>
      <c r="J1" s="22" t="s">
        <v>6</v>
      </c>
      <c r="K1" s="22" t="s">
        <v>7</v>
      </c>
      <c r="L1" s="22" t="s">
        <v>8</v>
      </c>
    </row>
    <row r="2" ht="27" spans="1:12">
      <c r="A2" s="20"/>
      <c r="B2" s="20"/>
      <c r="C2" s="20" t="s">
        <v>9</v>
      </c>
      <c r="D2" s="20" t="s">
        <v>10</v>
      </c>
      <c r="E2" s="20" t="s">
        <v>11</v>
      </c>
      <c r="F2" s="20"/>
      <c r="G2" s="20"/>
      <c r="H2" s="20"/>
      <c r="I2" s="21"/>
      <c r="J2" s="22"/>
      <c r="K2" s="22"/>
      <c r="L2" s="22"/>
    </row>
    <row r="3" spans="1:12">
      <c r="A3" s="20" t="s">
        <v>12</v>
      </c>
      <c r="B3" s="20" t="s">
        <v>13</v>
      </c>
      <c r="C3" s="20">
        <v>16</v>
      </c>
      <c r="D3" s="20">
        <v>4500</v>
      </c>
      <c r="E3" s="20">
        <v>105454</v>
      </c>
      <c r="F3" s="20">
        <v>1</v>
      </c>
      <c r="G3" s="20">
        <v>59602.6</v>
      </c>
      <c r="H3" s="20" t="s">
        <v>14</v>
      </c>
      <c r="I3" s="21"/>
      <c r="J3" s="22">
        <v>16</v>
      </c>
      <c r="K3" s="22">
        <v>61665</v>
      </c>
      <c r="L3" s="22">
        <f t="shared" ref="L3:L9" si="0">(K3-G3)/G3</f>
        <v>0.0346025173398476</v>
      </c>
    </row>
    <row r="4" ht="27" spans="1:12">
      <c r="A4" s="20" t="s">
        <v>15</v>
      </c>
      <c r="B4" s="20" t="s">
        <v>13</v>
      </c>
      <c r="C4" s="20" t="s">
        <v>16</v>
      </c>
      <c r="D4" s="20"/>
      <c r="E4" s="20">
        <v>105454</v>
      </c>
      <c r="F4" s="20">
        <v>2</v>
      </c>
      <c r="G4" s="20">
        <v>49801.28</v>
      </c>
      <c r="H4" s="20"/>
      <c r="I4" s="21"/>
      <c r="J4" s="22">
        <v>16</v>
      </c>
      <c r="K4" s="22">
        <v>50272</v>
      </c>
      <c r="L4" s="22">
        <f t="shared" si="0"/>
        <v>0.00945196589324614</v>
      </c>
    </row>
    <row r="5" customFormat="1" spans="1:12">
      <c r="A5" s="20" t="s">
        <v>17</v>
      </c>
      <c r="B5" s="20" t="s">
        <v>13</v>
      </c>
      <c r="C5" s="20">
        <v>12</v>
      </c>
      <c r="D5" s="20">
        <v>308</v>
      </c>
      <c r="E5" s="20">
        <v>568</v>
      </c>
      <c r="F5" s="20">
        <v>108</v>
      </c>
      <c r="G5" s="20">
        <v>1779.81</v>
      </c>
      <c r="H5" s="20"/>
      <c r="I5" s="21"/>
      <c r="J5" s="22">
        <v>12</v>
      </c>
      <c r="K5" s="22">
        <v>7440</v>
      </c>
      <c r="L5" s="22">
        <f>(K5-(G5+G6+G7))/(G5+G6+G7)</f>
        <v>0.030667911595291</v>
      </c>
    </row>
    <row r="6" spans="1:12">
      <c r="A6" s="20" t="s">
        <v>18</v>
      </c>
      <c r="B6" s="20" t="s">
        <v>13</v>
      </c>
      <c r="C6" s="20">
        <v>12</v>
      </c>
      <c r="D6" s="20">
        <v>324</v>
      </c>
      <c r="E6" s="20">
        <v>2500</v>
      </c>
      <c r="F6" s="20">
        <v>54</v>
      </c>
      <c r="G6" s="20">
        <v>4120.31</v>
      </c>
      <c r="H6" s="20"/>
      <c r="I6" s="21"/>
      <c r="J6" s="22"/>
      <c r="K6" s="22"/>
      <c r="L6" s="22"/>
    </row>
    <row r="7" spans="1:12">
      <c r="A7" s="20" t="s">
        <v>19</v>
      </c>
      <c r="B7" s="20" t="s">
        <v>13</v>
      </c>
      <c r="C7" s="20">
        <v>12</v>
      </c>
      <c r="D7" s="20">
        <v>324</v>
      </c>
      <c r="E7" s="20">
        <v>400</v>
      </c>
      <c r="F7" s="20">
        <v>108</v>
      </c>
      <c r="G7" s="20">
        <v>1318.5</v>
      </c>
      <c r="H7" s="20"/>
      <c r="I7" s="21"/>
      <c r="J7" s="22"/>
      <c r="K7" s="22"/>
      <c r="L7" s="22"/>
    </row>
    <row r="8" spans="1:12">
      <c r="A8" s="20" t="s">
        <v>20</v>
      </c>
      <c r="B8" s="20" t="s">
        <v>13</v>
      </c>
      <c r="C8" s="20">
        <v>16</v>
      </c>
      <c r="D8" s="20">
        <v>2500</v>
      </c>
      <c r="E8" s="20">
        <v>105454</v>
      </c>
      <c r="F8" s="20">
        <v>1</v>
      </c>
      <c r="G8" s="20">
        <v>33112.56</v>
      </c>
      <c r="H8" s="20"/>
      <c r="I8" s="21"/>
      <c r="J8" s="22">
        <v>16</v>
      </c>
      <c r="K8" s="22">
        <v>33976</v>
      </c>
      <c r="L8" s="22">
        <f t="shared" si="0"/>
        <v>0.0260759059402234</v>
      </c>
    </row>
    <row r="9" spans="1:12">
      <c r="A9" s="20" t="s">
        <v>21</v>
      </c>
      <c r="B9" s="20" t="s">
        <v>13</v>
      </c>
      <c r="C9" s="20">
        <v>16</v>
      </c>
      <c r="D9" s="20">
        <v>482</v>
      </c>
      <c r="E9" s="20">
        <v>105454</v>
      </c>
      <c r="F9" s="20">
        <v>2</v>
      </c>
      <c r="G9" s="20">
        <v>12768.2</v>
      </c>
      <c r="H9" s="20"/>
      <c r="I9" s="21"/>
      <c r="J9" s="22">
        <v>16</v>
      </c>
      <c r="K9" s="22">
        <v>12964</v>
      </c>
      <c r="L9" s="22">
        <f t="shared" si="0"/>
        <v>0.0153349728231074</v>
      </c>
    </row>
    <row r="10" spans="1:12">
      <c r="A10" s="20" t="s">
        <v>22</v>
      </c>
      <c r="B10" s="20"/>
      <c r="C10" s="20"/>
      <c r="D10" s="20"/>
      <c r="E10" s="20"/>
      <c r="F10" s="20"/>
      <c r="G10" s="20">
        <f>SUM(G3:G9)</f>
        <v>162503.26</v>
      </c>
      <c r="H10" s="20"/>
      <c r="I10" s="21"/>
      <c r="J10" s="22"/>
      <c r="K10" s="22"/>
      <c r="L10" s="22"/>
    </row>
    <row r="11" spans="7:12">
      <c r="G11">
        <v>166408.841696</v>
      </c>
      <c r="H11">
        <f>(G11-G10)/G10</f>
        <v>0.0240338667421194</v>
      </c>
      <c r="J11" s="22"/>
      <c r="K11" s="22"/>
      <c r="L11" s="22"/>
    </row>
    <row r="12" spans="1:12">
      <c r="A12" s="20" t="s">
        <v>0</v>
      </c>
      <c r="B12" s="20" t="s">
        <v>1</v>
      </c>
      <c r="C12" s="20" t="s">
        <v>2</v>
      </c>
      <c r="D12" s="20"/>
      <c r="E12" s="20"/>
      <c r="F12" s="20" t="s">
        <v>3</v>
      </c>
      <c r="G12" s="20" t="s">
        <v>4</v>
      </c>
      <c r="H12" s="20" t="s">
        <v>5</v>
      </c>
      <c r="J12" s="22"/>
      <c r="K12" s="22"/>
      <c r="L12" s="22"/>
    </row>
    <row r="13" ht="27" spans="1:12">
      <c r="A13" s="20"/>
      <c r="B13" s="20"/>
      <c r="C13" s="20" t="s">
        <v>9</v>
      </c>
      <c r="D13" s="20" t="s">
        <v>10</v>
      </c>
      <c r="E13" s="20" t="s">
        <v>11</v>
      </c>
      <c r="F13" s="20"/>
      <c r="G13" s="20"/>
      <c r="H13" s="20"/>
      <c r="J13" s="22"/>
      <c r="K13" s="22"/>
      <c r="L13" s="22"/>
    </row>
    <row r="14" spans="1:12">
      <c r="A14" s="20" t="s">
        <v>12</v>
      </c>
      <c r="B14" s="20" t="s">
        <v>13</v>
      </c>
      <c r="C14" s="20">
        <v>16</v>
      </c>
      <c r="D14" s="20">
        <v>4500</v>
      </c>
      <c r="E14" s="20">
        <v>89960</v>
      </c>
      <c r="F14" s="20">
        <v>1</v>
      </c>
      <c r="G14" s="20">
        <v>50845.39</v>
      </c>
      <c r="H14" s="20" t="s">
        <v>23</v>
      </c>
      <c r="J14" s="22"/>
      <c r="K14" s="22"/>
      <c r="L14" s="22"/>
    </row>
    <row r="15" ht="27" spans="1:12">
      <c r="A15" s="20" t="s">
        <v>15</v>
      </c>
      <c r="B15" s="20" t="s">
        <v>13</v>
      </c>
      <c r="C15" s="20" t="s">
        <v>16</v>
      </c>
      <c r="D15" s="20"/>
      <c r="E15" s="20">
        <v>89960</v>
      </c>
      <c r="F15" s="20">
        <v>2</v>
      </c>
      <c r="G15" s="20">
        <v>42484.15</v>
      </c>
      <c r="H15" s="20"/>
      <c r="J15" s="22"/>
      <c r="K15" s="22"/>
      <c r="L15" s="22"/>
    </row>
    <row r="16" spans="1:12">
      <c r="A16" s="20" t="s">
        <v>17</v>
      </c>
      <c r="B16" s="20" t="s">
        <v>13</v>
      </c>
      <c r="C16" s="20">
        <v>12</v>
      </c>
      <c r="D16" s="20">
        <v>308</v>
      </c>
      <c r="E16" s="20">
        <v>568</v>
      </c>
      <c r="F16" s="20">
        <v>94</v>
      </c>
      <c r="G16" s="20">
        <v>1549.09</v>
      </c>
      <c r="H16" s="20"/>
      <c r="J16" s="22"/>
      <c r="K16" s="22"/>
      <c r="L16" s="22"/>
    </row>
    <row r="17" spans="1:12">
      <c r="A17" s="20" t="s">
        <v>18</v>
      </c>
      <c r="B17" s="20" t="s">
        <v>13</v>
      </c>
      <c r="C17" s="20">
        <v>12</v>
      </c>
      <c r="D17" s="20">
        <v>324</v>
      </c>
      <c r="E17" s="20">
        <v>2500</v>
      </c>
      <c r="F17" s="20">
        <v>47</v>
      </c>
      <c r="G17" s="20">
        <v>3586.19</v>
      </c>
      <c r="H17" s="20"/>
      <c r="J17" s="22"/>
      <c r="K17" s="22"/>
      <c r="L17" s="22"/>
    </row>
    <row r="18" spans="1:12">
      <c r="A18" s="20" t="s">
        <v>19</v>
      </c>
      <c r="B18" s="20" t="s">
        <v>13</v>
      </c>
      <c r="C18" s="20">
        <v>12</v>
      </c>
      <c r="D18" s="20">
        <v>324</v>
      </c>
      <c r="E18" s="20">
        <v>400</v>
      </c>
      <c r="F18" s="20">
        <v>94</v>
      </c>
      <c r="G18" s="20">
        <v>1147.58</v>
      </c>
      <c r="H18" s="20"/>
      <c r="J18" s="20"/>
      <c r="K18" s="22"/>
      <c r="L18" s="22"/>
    </row>
    <row r="19" spans="1:12">
      <c r="A19" s="20" t="s">
        <v>20</v>
      </c>
      <c r="B19" s="20" t="s">
        <v>13</v>
      </c>
      <c r="C19" s="20">
        <v>16</v>
      </c>
      <c r="D19" s="20">
        <v>2500</v>
      </c>
      <c r="E19" s="20">
        <v>89960</v>
      </c>
      <c r="F19" s="20">
        <v>1</v>
      </c>
      <c r="G19" s="20">
        <v>28247.44</v>
      </c>
      <c r="H19" s="20"/>
      <c r="J19" s="20"/>
      <c r="K19" s="22"/>
      <c r="L19" s="22"/>
    </row>
    <row r="20" spans="1:12">
      <c r="A20" s="20" t="s">
        <v>21</v>
      </c>
      <c r="B20" s="20" t="s">
        <v>13</v>
      </c>
      <c r="C20" s="20">
        <v>16</v>
      </c>
      <c r="D20" s="20">
        <v>482</v>
      </c>
      <c r="E20" s="20">
        <v>89960</v>
      </c>
      <c r="F20" s="20">
        <v>2</v>
      </c>
      <c r="G20" s="20">
        <v>10892.21</v>
      </c>
      <c r="H20" s="20"/>
      <c r="J20" s="20"/>
      <c r="K20" s="22"/>
      <c r="L20" s="22"/>
    </row>
    <row r="21" spans="1:12">
      <c r="A21" s="20" t="s">
        <v>22</v>
      </c>
      <c r="B21" s="20"/>
      <c r="C21" s="20"/>
      <c r="D21" s="20"/>
      <c r="E21" s="20"/>
      <c r="F21" s="20"/>
      <c r="G21" s="20">
        <f>SUM(G14:G20)</f>
        <v>138752.05</v>
      </c>
      <c r="H21" s="20"/>
      <c r="J21" s="20"/>
      <c r="K21" s="22"/>
      <c r="L21" s="22"/>
    </row>
    <row r="22" spans="7:12">
      <c r="G22">
        <v>142821.739456</v>
      </c>
      <c r="H22">
        <f>(G22-G21)/G21</f>
        <v>0.0293306618244559</v>
      </c>
      <c r="J22" s="22"/>
      <c r="K22" s="22"/>
      <c r="L22" s="22"/>
    </row>
    <row r="23" spans="1:12">
      <c r="A23" s="20" t="s">
        <v>0</v>
      </c>
      <c r="B23" s="20" t="s">
        <v>1</v>
      </c>
      <c r="C23" s="20" t="s">
        <v>2</v>
      </c>
      <c r="D23" s="20"/>
      <c r="E23" s="20"/>
      <c r="F23" s="20" t="s">
        <v>3</v>
      </c>
      <c r="G23" s="20" t="s">
        <v>4</v>
      </c>
      <c r="H23" s="20" t="s">
        <v>5</v>
      </c>
      <c r="J23" s="20"/>
      <c r="K23" s="22"/>
      <c r="L23" s="22"/>
    </row>
    <row r="24" ht="27" spans="1:12">
      <c r="A24" s="20"/>
      <c r="B24" s="20"/>
      <c r="C24" s="20" t="s">
        <v>9</v>
      </c>
      <c r="D24" s="20" t="s">
        <v>10</v>
      </c>
      <c r="E24" s="20" t="s">
        <v>11</v>
      </c>
      <c r="F24" s="20"/>
      <c r="G24" s="20"/>
      <c r="H24" s="20"/>
      <c r="J24" s="20"/>
      <c r="K24" s="22"/>
      <c r="L24" s="22"/>
    </row>
    <row r="25" ht="40.5" spans="1:12">
      <c r="A25" s="20" t="s">
        <v>12</v>
      </c>
      <c r="B25" s="20" t="s">
        <v>13</v>
      </c>
      <c r="C25" s="20" t="s">
        <v>24</v>
      </c>
      <c r="D25" s="20" t="s">
        <v>25</v>
      </c>
      <c r="E25" s="20" t="s">
        <v>26</v>
      </c>
      <c r="F25" s="20">
        <v>1</v>
      </c>
      <c r="G25" s="20">
        <v>59889.16</v>
      </c>
      <c r="H25" s="20" t="s">
        <v>27</v>
      </c>
      <c r="J25" s="20"/>
      <c r="K25" s="22"/>
      <c r="L25" s="22"/>
    </row>
    <row r="26" ht="27" spans="1:12">
      <c r="A26" s="20" t="s">
        <v>15</v>
      </c>
      <c r="B26" s="20" t="s">
        <v>13</v>
      </c>
      <c r="C26" s="20" t="s">
        <v>16</v>
      </c>
      <c r="D26" s="20"/>
      <c r="E26" s="20">
        <v>105961</v>
      </c>
      <c r="F26" s="20">
        <v>2</v>
      </c>
      <c r="G26" s="20">
        <v>50040.72</v>
      </c>
      <c r="H26" s="20"/>
      <c r="J26" s="20"/>
      <c r="K26" s="22"/>
      <c r="L26" s="22"/>
    </row>
    <row r="27" spans="1:12">
      <c r="A27" s="20" t="s">
        <v>17</v>
      </c>
      <c r="B27" s="20" t="s">
        <v>13</v>
      </c>
      <c r="C27" s="20">
        <v>12</v>
      </c>
      <c r="D27" s="20">
        <v>308</v>
      </c>
      <c r="E27" s="20">
        <v>568</v>
      </c>
      <c r="F27" s="20">
        <v>110</v>
      </c>
      <c r="G27" s="20">
        <v>1812.77</v>
      </c>
      <c r="H27" s="20"/>
      <c r="J27" s="20"/>
      <c r="K27" s="22"/>
      <c r="L27" s="22"/>
    </row>
    <row r="28" spans="1:12">
      <c r="A28" s="20" t="s">
        <v>18</v>
      </c>
      <c r="B28" s="20" t="s">
        <v>13</v>
      </c>
      <c r="C28" s="20">
        <v>12</v>
      </c>
      <c r="D28" s="20">
        <v>324</v>
      </c>
      <c r="E28" s="20">
        <v>2500</v>
      </c>
      <c r="F28" s="20">
        <v>55</v>
      </c>
      <c r="G28" s="20">
        <v>4196.61</v>
      </c>
      <c r="H28" s="20"/>
      <c r="J28" s="20"/>
      <c r="K28" s="22"/>
      <c r="L28" s="22"/>
    </row>
    <row r="29" spans="1:12">
      <c r="A29" s="20" t="s">
        <v>19</v>
      </c>
      <c r="B29" s="20" t="s">
        <v>13</v>
      </c>
      <c r="C29" s="20">
        <v>12</v>
      </c>
      <c r="D29" s="20">
        <v>324</v>
      </c>
      <c r="E29" s="20">
        <v>400</v>
      </c>
      <c r="F29" s="20">
        <v>110</v>
      </c>
      <c r="G29" s="20">
        <v>1342.92</v>
      </c>
      <c r="H29" s="20"/>
      <c r="J29" s="20"/>
      <c r="K29" s="22"/>
      <c r="L29" s="22"/>
    </row>
    <row r="30" spans="1:12">
      <c r="A30" s="20" t="s">
        <v>20</v>
      </c>
      <c r="B30" s="20" t="s">
        <v>13</v>
      </c>
      <c r="C30" s="20">
        <v>16</v>
      </c>
      <c r="D30" s="20">
        <v>2500</v>
      </c>
      <c r="E30" s="20">
        <v>105961</v>
      </c>
      <c r="F30" s="20">
        <v>1</v>
      </c>
      <c r="G30" s="20">
        <v>33271.75</v>
      </c>
      <c r="H30" s="20"/>
      <c r="J30" s="20"/>
      <c r="K30" s="22"/>
      <c r="L30" s="22"/>
    </row>
    <row r="31" spans="1:12">
      <c r="A31" s="20" t="s">
        <v>21</v>
      </c>
      <c r="B31" s="20" t="s">
        <v>13</v>
      </c>
      <c r="C31" s="20">
        <v>16</v>
      </c>
      <c r="D31" s="20">
        <v>482</v>
      </c>
      <c r="E31" s="20">
        <v>105961</v>
      </c>
      <c r="F31" s="20">
        <v>2</v>
      </c>
      <c r="G31" s="20">
        <v>12829.59</v>
      </c>
      <c r="H31" s="20"/>
      <c r="J31" s="20"/>
      <c r="K31" s="22"/>
      <c r="L31" s="22"/>
    </row>
    <row r="32" spans="1:12">
      <c r="A32" s="20" t="s">
        <v>28</v>
      </c>
      <c r="B32" s="20"/>
      <c r="C32" s="20"/>
      <c r="D32" s="20"/>
      <c r="E32" s="20"/>
      <c r="F32" s="20"/>
      <c r="G32" s="20">
        <f>SUM(G25:G31)</f>
        <v>163383.52</v>
      </c>
      <c r="H32" s="20"/>
      <c r="J32" s="20"/>
      <c r="K32" s="22"/>
      <c r="L32" s="22"/>
    </row>
    <row r="33" spans="7:12">
      <c r="G33">
        <v>169253.8029</v>
      </c>
      <c r="H33">
        <f>(G33-G32)/G32</f>
        <v>0.0359294676721374</v>
      </c>
      <c r="J33" s="20"/>
      <c r="K33" s="22"/>
      <c r="L33" s="22"/>
    </row>
    <row r="34" spans="1:12">
      <c r="A34" s="20" t="s">
        <v>0</v>
      </c>
      <c r="B34" s="20" t="s">
        <v>1</v>
      </c>
      <c r="C34" s="20" t="s">
        <v>2</v>
      </c>
      <c r="D34" s="20"/>
      <c r="E34" s="20"/>
      <c r="F34" s="20" t="s">
        <v>3</v>
      </c>
      <c r="G34" s="20" t="s">
        <v>4</v>
      </c>
      <c r="H34" s="20" t="s">
        <v>5</v>
      </c>
      <c r="J34" s="20"/>
      <c r="K34" s="22"/>
      <c r="L34" s="22"/>
    </row>
    <row r="35" ht="27" spans="1:12">
      <c r="A35" s="20"/>
      <c r="B35" s="20"/>
      <c r="C35" s="20" t="s">
        <v>9</v>
      </c>
      <c r="D35" s="20" t="s">
        <v>10</v>
      </c>
      <c r="E35" s="20" t="s">
        <v>11</v>
      </c>
      <c r="F35" s="20"/>
      <c r="G35" s="20"/>
      <c r="H35" s="20"/>
      <c r="J35" s="20"/>
      <c r="K35" s="22"/>
      <c r="L35" s="22"/>
    </row>
    <row r="36" ht="40.5" spans="1:12">
      <c r="A36" s="20" t="s">
        <v>12</v>
      </c>
      <c r="B36" s="20" t="s">
        <v>13</v>
      </c>
      <c r="C36" s="20" t="s">
        <v>24</v>
      </c>
      <c r="D36" s="20" t="s">
        <v>25</v>
      </c>
      <c r="E36" s="20" t="s">
        <v>29</v>
      </c>
      <c r="F36" s="20">
        <v>1</v>
      </c>
      <c r="G36" s="20">
        <v>46009.54</v>
      </c>
      <c r="H36" s="20" t="s">
        <v>30</v>
      </c>
      <c r="J36" s="20"/>
      <c r="K36" s="22"/>
      <c r="L36" s="22"/>
    </row>
    <row r="37" ht="27" spans="1:12">
      <c r="A37" s="20" t="s">
        <v>15</v>
      </c>
      <c r="B37" s="20" t="s">
        <v>13</v>
      </c>
      <c r="C37" s="20" t="s">
        <v>16</v>
      </c>
      <c r="D37" s="20"/>
      <c r="E37" s="20">
        <v>81404</v>
      </c>
      <c r="F37" s="20">
        <v>2</v>
      </c>
      <c r="G37" s="20">
        <v>38443.53</v>
      </c>
      <c r="H37" s="20"/>
      <c r="J37" s="22"/>
      <c r="K37" s="22"/>
      <c r="L37" s="22"/>
    </row>
    <row r="38" spans="1:12">
      <c r="A38" s="20" t="s">
        <v>17</v>
      </c>
      <c r="B38" s="20" t="s">
        <v>13</v>
      </c>
      <c r="C38" s="20">
        <v>12</v>
      </c>
      <c r="D38" s="20">
        <v>308</v>
      </c>
      <c r="E38" s="20">
        <v>568</v>
      </c>
      <c r="F38" s="20">
        <v>84</v>
      </c>
      <c r="G38" s="20">
        <v>1384.3</v>
      </c>
      <c r="H38" s="20"/>
      <c r="J38" s="22"/>
      <c r="K38" s="22"/>
      <c r="L38" s="22"/>
    </row>
    <row r="39" spans="1:12">
      <c r="A39" s="20" t="s">
        <v>18</v>
      </c>
      <c r="B39" s="20" t="s">
        <v>13</v>
      </c>
      <c r="C39" s="20">
        <v>12</v>
      </c>
      <c r="D39" s="20">
        <v>324</v>
      </c>
      <c r="E39" s="20">
        <v>2500</v>
      </c>
      <c r="F39" s="20">
        <v>42</v>
      </c>
      <c r="G39" s="20">
        <v>3204.68</v>
      </c>
      <c r="H39" s="20"/>
      <c r="J39" s="22"/>
      <c r="K39" s="22"/>
      <c r="L39" s="22"/>
    </row>
    <row r="40" spans="1:12">
      <c r="A40" s="20" t="s">
        <v>19</v>
      </c>
      <c r="B40" s="20" t="s">
        <v>13</v>
      </c>
      <c r="C40" s="20">
        <v>12</v>
      </c>
      <c r="D40" s="20">
        <v>324</v>
      </c>
      <c r="E40" s="20">
        <v>400</v>
      </c>
      <c r="F40" s="20">
        <v>84</v>
      </c>
      <c r="G40" s="20">
        <v>1025.5</v>
      </c>
      <c r="H40" s="20"/>
      <c r="J40" s="22"/>
      <c r="K40" s="22"/>
      <c r="L40" s="22"/>
    </row>
    <row r="41" spans="1:12">
      <c r="A41" s="20" t="s">
        <v>20</v>
      </c>
      <c r="B41" s="20" t="s">
        <v>13</v>
      </c>
      <c r="C41" s="20">
        <v>16</v>
      </c>
      <c r="D41" s="20">
        <v>2500</v>
      </c>
      <c r="E41" s="20">
        <v>81404</v>
      </c>
      <c r="F41" s="20">
        <v>1</v>
      </c>
      <c r="G41" s="20">
        <v>25560.86</v>
      </c>
      <c r="H41" s="20"/>
      <c r="J41" s="22"/>
      <c r="K41" s="22"/>
      <c r="L41" s="22"/>
    </row>
    <row r="42" spans="1:12">
      <c r="A42" s="20" t="s">
        <v>21</v>
      </c>
      <c r="B42" s="20" t="s">
        <v>13</v>
      </c>
      <c r="C42" s="20">
        <v>16</v>
      </c>
      <c r="D42" s="20">
        <v>482</v>
      </c>
      <c r="E42" s="20">
        <v>81404</v>
      </c>
      <c r="F42" s="20">
        <v>2</v>
      </c>
      <c r="G42" s="20">
        <v>9856.27</v>
      </c>
      <c r="H42" s="20"/>
      <c r="J42" s="22"/>
      <c r="K42" s="22"/>
      <c r="L42" s="22"/>
    </row>
    <row r="43" spans="1:12">
      <c r="A43" s="20" t="s">
        <v>28</v>
      </c>
      <c r="B43" s="20"/>
      <c r="C43" s="20"/>
      <c r="D43" s="20"/>
      <c r="E43" s="20"/>
      <c r="F43" s="20"/>
      <c r="G43" s="20">
        <f>SUM(G36:G42)</f>
        <v>125484.68</v>
      </c>
      <c r="H43" s="20"/>
      <c r="J43" s="22"/>
      <c r="K43" s="22"/>
      <c r="L43" s="22"/>
    </row>
    <row r="44" spans="7:8">
      <c r="G44">
        <v>128437.18154</v>
      </c>
      <c r="H44">
        <f>(G44-G43)/G43</f>
        <v>0.0235287808838497</v>
      </c>
    </row>
    <row r="45" spans="1:8">
      <c r="A45" s="20" t="s">
        <v>0</v>
      </c>
      <c r="B45" s="20" t="s">
        <v>1</v>
      </c>
      <c r="C45" s="20" t="s">
        <v>2</v>
      </c>
      <c r="D45" s="20"/>
      <c r="E45" s="20"/>
      <c r="F45" s="20" t="s">
        <v>3</v>
      </c>
      <c r="G45" s="20" t="s">
        <v>4</v>
      </c>
      <c r="H45" s="20" t="s">
        <v>5</v>
      </c>
    </row>
    <row r="46" ht="27" spans="1:8">
      <c r="A46" s="20"/>
      <c r="B46" s="20"/>
      <c r="C46" s="20" t="s">
        <v>9</v>
      </c>
      <c r="D46" s="20" t="s">
        <v>10</v>
      </c>
      <c r="E46" s="20" t="s">
        <v>11</v>
      </c>
      <c r="F46" s="20"/>
      <c r="G46" s="20"/>
      <c r="H46" s="20"/>
    </row>
    <row r="47" ht="40.5" spans="1:8">
      <c r="A47" s="20" t="s">
        <v>12</v>
      </c>
      <c r="B47" s="20" t="s">
        <v>13</v>
      </c>
      <c r="C47" s="20" t="s">
        <v>24</v>
      </c>
      <c r="D47" s="20" t="s">
        <v>25</v>
      </c>
      <c r="E47" s="20" t="s">
        <v>31</v>
      </c>
      <c r="F47" s="20">
        <v>1</v>
      </c>
      <c r="G47" s="20">
        <v>68592.67</v>
      </c>
      <c r="H47" s="20" t="s">
        <v>14</v>
      </c>
    </row>
    <row r="48" ht="27" spans="1:8">
      <c r="A48" s="20" t="s">
        <v>15</v>
      </c>
      <c r="B48" s="20" t="s">
        <v>13</v>
      </c>
      <c r="C48" s="20" t="s">
        <v>16</v>
      </c>
      <c r="D48" s="20"/>
      <c r="E48" s="20">
        <v>121360</v>
      </c>
      <c r="F48" s="20">
        <v>2</v>
      </c>
      <c r="G48" s="20">
        <v>57312.99</v>
      </c>
      <c r="H48" s="20"/>
    </row>
    <row r="49" spans="1:8">
      <c r="A49" s="20" t="s">
        <v>17</v>
      </c>
      <c r="B49" s="20" t="s">
        <v>13</v>
      </c>
      <c r="C49" s="20">
        <v>12</v>
      </c>
      <c r="D49" s="20">
        <v>308</v>
      </c>
      <c r="E49" s="20">
        <v>568</v>
      </c>
      <c r="F49" s="20">
        <v>124</v>
      </c>
      <c r="G49" s="20">
        <v>2043.49</v>
      </c>
      <c r="H49" s="20"/>
    </row>
    <row r="50" spans="1:8">
      <c r="A50" s="20" t="s">
        <v>18</v>
      </c>
      <c r="B50" s="20" t="s">
        <v>13</v>
      </c>
      <c r="C50" s="20">
        <v>12</v>
      </c>
      <c r="D50" s="20">
        <v>324</v>
      </c>
      <c r="E50" s="20">
        <v>2500</v>
      </c>
      <c r="F50" s="20">
        <v>62</v>
      </c>
      <c r="G50" s="20">
        <v>4730.72</v>
      </c>
      <c r="H50" s="20"/>
    </row>
    <row r="51" spans="1:8">
      <c r="A51" s="20" t="s">
        <v>19</v>
      </c>
      <c r="B51" s="20" t="s">
        <v>13</v>
      </c>
      <c r="C51" s="20">
        <v>12</v>
      </c>
      <c r="D51" s="20">
        <v>324</v>
      </c>
      <c r="E51" s="20">
        <v>400</v>
      </c>
      <c r="F51" s="20">
        <v>124</v>
      </c>
      <c r="G51" s="20">
        <v>1513.83</v>
      </c>
      <c r="H51" s="20"/>
    </row>
    <row r="52" spans="1:8">
      <c r="A52" s="20" t="s">
        <v>20</v>
      </c>
      <c r="B52" s="20" t="s">
        <v>13</v>
      </c>
      <c r="C52" s="20">
        <v>16</v>
      </c>
      <c r="D52" s="20">
        <v>2500</v>
      </c>
      <c r="E52" s="20">
        <v>121360</v>
      </c>
      <c r="F52" s="20">
        <v>1</v>
      </c>
      <c r="G52" s="20">
        <v>38107.04</v>
      </c>
      <c r="H52" s="20"/>
    </row>
    <row r="53" spans="1:8">
      <c r="A53" s="20" t="s">
        <v>21</v>
      </c>
      <c r="B53" s="20" t="s">
        <v>13</v>
      </c>
      <c r="C53" s="20">
        <v>16</v>
      </c>
      <c r="D53" s="20">
        <v>482</v>
      </c>
      <c r="E53" s="20">
        <v>121360</v>
      </c>
      <c r="F53" s="20">
        <v>2</v>
      </c>
      <c r="G53" s="20">
        <v>14694.07</v>
      </c>
      <c r="H53" s="20"/>
    </row>
    <row r="54" spans="1:8">
      <c r="A54" s="20" t="s">
        <v>28</v>
      </c>
      <c r="B54" s="20"/>
      <c r="C54" s="20"/>
      <c r="D54" s="20"/>
      <c r="E54" s="20"/>
      <c r="F54" s="20"/>
      <c r="G54" s="20">
        <f>SUM(G47:G53)</f>
        <v>186994.81</v>
      </c>
      <c r="H54" s="20"/>
    </row>
    <row r="55" spans="7:8">
      <c r="G55">
        <v>193722.4099</v>
      </c>
      <c r="H55">
        <f>(G55-G54)/G54</f>
        <v>0.0359774685725235</v>
      </c>
    </row>
    <row r="56" spans="1:8">
      <c r="A56" s="20" t="s">
        <v>0</v>
      </c>
      <c r="B56" s="20" t="s">
        <v>1</v>
      </c>
      <c r="C56" s="20" t="s">
        <v>2</v>
      </c>
      <c r="D56" s="20"/>
      <c r="E56" s="20"/>
      <c r="F56" s="20" t="s">
        <v>3</v>
      </c>
      <c r="G56" s="20" t="s">
        <v>4</v>
      </c>
      <c r="H56" s="20" t="s">
        <v>5</v>
      </c>
    </row>
    <row r="57" ht="27" spans="1:8">
      <c r="A57" s="20"/>
      <c r="B57" s="20"/>
      <c r="C57" s="20" t="s">
        <v>9</v>
      </c>
      <c r="D57" s="20" t="s">
        <v>10</v>
      </c>
      <c r="E57" s="20" t="s">
        <v>11</v>
      </c>
      <c r="F57" s="20"/>
      <c r="G57" s="20"/>
      <c r="H57" s="20"/>
    </row>
    <row r="58" ht="40.5" spans="1:8">
      <c r="A58" s="20" t="s">
        <v>12</v>
      </c>
      <c r="B58" s="20" t="s">
        <v>13</v>
      </c>
      <c r="C58" s="20" t="s">
        <v>24</v>
      </c>
      <c r="D58" s="20" t="s">
        <v>25</v>
      </c>
      <c r="E58" s="20" t="s">
        <v>32</v>
      </c>
      <c r="F58" s="20">
        <v>1</v>
      </c>
      <c r="G58" s="20">
        <v>50506.27</v>
      </c>
      <c r="H58" s="20" t="s">
        <v>23</v>
      </c>
    </row>
    <row r="59" ht="27" spans="1:8">
      <c r="A59" s="20" t="s">
        <v>15</v>
      </c>
      <c r="B59" s="20" t="s">
        <v>13</v>
      </c>
      <c r="C59" s="20" t="s">
        <v>16</v>
      </c>
      <c r="D59" s="20"/>
      <c r="E59" s="20">
        <v>89360</v>
      </c>
      <c r="F59" s="20">
        <v>2</v>
      </c>
      <c r="G59" s="20">
        <v>42200.8</v>
      </c>
      <c r="H59" s="20"/>
    </row>
    <row r="60" spans="1:8">
      <c r="A60" s="20" t="s">
        <v>17</v>
      </c>
      <c r="B60" s="20" t="s">
        <v>13</v>
      </c>
      <c r="C60" s="20">
        <v>12</v>
      </c>
      <c r="D60" s="20">
        <v>308</v>
      </c>
      <c r="E60" s="20">
        <v>568</v>
      </c>
      <c r="F60" s="20">
        <v>92</v>
      </c>
      <c r="G60" s="20">
        <v>1516.13</v>
      </c>
      <c r="H60" s="20"/>
    </row>
    <row r="61" spans="1:8">
      <c r="A61" s="20" t="s">
        <v>18</v>
      </c>
      <c r="B61" s="20" t="s">
        <v>13</v>
      </c>
      <c r="C61" s="20">
        <v>12</v>
      </c>
      <c r="D61" s="20">
        <v>324</v>
      </c>
      <c r="E61" s="20">
        <v>2500</v>
      </c>
      <c r="F61" s="20">
        <v>46</v>
      </c>
      <c r="G61" s="20">
        <v>3509.89</v>
      </c>
      <c r="H61" s="20"/>
    </row>
    <row r="62" spans="1:8">
      <c r="A62" s="20" t="s">
        <v>19</v>
      </c>
      <c r="B62" s="20" t="s">
        <v>13</v>
      </c>
      <c r="C62" s="20">
        <v>12</v>
      </c>
      <c r="D62" s="20">
        <v>324</v>
      </c>
      <c r="E62" s="20">
        <v>400</v>
      </c>
      <c r="F62" s="20">
        <v>92</v>
      </c>
      <c r="G62" s="20">
        <v>1123.17</v>
      </c>
      <c r="H62" s="20"/>
    </row>
    <row r="63" spans="1:8">
      <c r="A63" s="20" t="s">
        <v>20</v>
      </c>
      <c r="B63" s="20" t="s">
        <v>13</v>
      </c>
      <c r="C63" s="20">
        <v>16</v>
      </c>
      <c r="D63" s="20">
        <v>2500</v>
      </c>
      <c r="E63" s="20">
        <v>89360</v>
      </c>
      <c r="F63" s="20">
        <v>1</v>
      </c>
      <c r="G63" s="20">
        <v>28059.04</v>
      </c>
      <c r="H63" s="20"/>
    </row>
    <row r="64" spans="1:8">
      <c r="A64" s="20" t="s">
        <v>21</v>
      </c>
      <c r="B64" s="20" t="s">
        <v>13</v>
      </c>
      <c r="C64" s="20">
        <v>16</v>
      </c>
      <c r="D64" s="20">
        <v>482</v>
      </c>
      <c r="E64" s="20">
        <v>89360</v>
      </c>
      <c r="F64" s="20">
        <v>2</v>
      </c>
      <c r="G64" s="20">
        <v>10819.57</v>
      </c>
      <c r="H64" s="20"/>
    </row>
    <row r="65" ht="30" customHeight="1" spans="1:8">
      <c r="A65" s="20" t="s">
        <v>33</v>
      </c>
      <c r="B65" s="20"/>
      <c r="C65" s="20"/>
      <c r="D65" s="20"/>
      <c r="E65" s="20"/>
      <c r="F65" s="20"/>
      <c r="G65" s="20">
        <f>SUM(G58:G64)</f>
        <v>137734.87</v>
      </c>
      <c r="H65" s="20"/>
    </row>
    <row r="66" spans="7:8">
      <c r="G66">
        <v>141563.026496</v>
      </c>
      <c r="H66">
        <f>(G66-G65)/G65</f>
        <v>0.0277936625344038</v>
      </c>
    </row>
    <row r="67" spans="1:8">
      <c r="A67" s="20" t="s">
        <v>0</v>
      </c>
      <c r="B67" s="20" t="s">
        <v>1</v>
      </c>
      <c r="C67" s="20" t="s">
        <v>2</v>
      </c>
      <c r="D67" s="20"/>
      <c r="E67" s="20"/>
      <c r="F67" s="20" t="s">
        <v>3</v>
      </c>
      <c r="G67" s="20" t="s">
        <v>4</v>
      </c>
      <c r="H67" s="20" t="s">
        <v>5</v>
      </c>
    </row>
    <row r="68" ht="27" spans="1:8">
      <c r="A68" s="20"/>
      <c r="B68" s="20"/>
      <c r="C68" s="20" t="s">
        <v>9</v>
      </c>
      <c r="D68" s="20" t="s">
        <v>10</v>
      </c>
      <c r="E68" s="20" t="s">
        <v>11</v>
      </c>
      <c r="F68" s="20"/>
      <c r="G68" s="20"/>
      <c r="H68" s="20"/>
    </row>
    <row r="69" ht="40.5" spans="1:8">
      <c r="A69" s="20" t="s">
        <v>12</v>
      </c>
      <c r="B69" s="20" t="s">
        <v>13</v>
      </c>
      <c r="C69" s="20" t="s">
        <v>24</v>
      </c>
      <c r="D69" s="20" t="s">
        <v>25</v>
      </c>
      <c r="E69" s="20" t="s">
        <v>34</v>
      </c>
      <c r="F69" s="20">
        <v>1</v>
      </c>
      <c r="G69" s="20">
        <v>55203.65</v>
      </c>
      <c r="H69" s="20" t="s">
        <v>14</v>
      </c>
    </row>
    <row r="70" ht="27" spans="1:8">
      <c r="A70" s="20" t="s">
        <v>15</v>
      </c>
      <c r="B70" s="20" t="s">
        <v>13</v>
      </c>
      <c r="C70" s="20" t="s">
        <v>16</v>
      </c>
      <c r="D70" s="20"/>
      <c r="E70" s="20">
        <v>97671</v>
      </c>
      <c r="F70" s="20">
        <v>2</v>
      </c>
      <c r="G70" s="20">
        <v>46125.72</v>
      </c>
      <c r="H70" s="20"/>
    </row>
    <row r="71" spans="1:8">
      <c r="A71" s="20" t="s">
        <v>17</v>
      </c>
      <c r="B71" s="20" t="s">
        <v>13</v>
      </c>
      <c r="C71" s="20">
        <v>12</v>
      </c>
      <c r="D71" s="20">
        <v>308</v>
      </c>
      <c r="E71" s="20">
        <v>568</v>
      </c>
      <c r="F71" s="20">
        <v>100</v>
      </c>
      <c r="G71" s="20">
        <v>1647.97</v>
      </c>
      <c r="H71" s="20"/>
    </row>
    <row r="72" spans="1:8">
      <c r="A72" s="20" t="s">
        <v>18</v>
      </c>
      <c r="B72" s="20" t="s">
        <v>13</v>
      </c>
      <c r="C72" s="20">
        <v>12</v>
      </c>
      <c r="D72" s="20">
        <v>324</v>
      </c>
      <c r="E72" s="20">
        <v>2500</v>
      </c>
      <c r="F72" s="20">
        <v>50</v>
      </c>
      <c r="G72" s="20">
        <v>3815.1</v>
      </c>
      <c r="H72" s="20"/>
    </row>
    <row r="73" spans="1:8">
      <c r="A73" s="20" t="s">
        <v>19</v>
      </c>
      <c r="B73" s="20" t="s">
        <v>13</v>
      </c>
      <c r="C73" s="20">
        <v>12</v>
      </c>
      <c r="D73" s="20">
        <v>324</v>
      </c>
      <c r="E73" s="20">
        <v>400</v>
      </c>
      <c r="F73" s="20">
        <v>100</v>
      </c>
      <c r="G73" s="20">
        <v>1220.83</v>
      </c>
      <c r="H73" s="20"/>
    </row>
    <row r="74" spans="1:8">
      <c r="A74" s="20" t="s">
        <v>20</v>
      </c>
      <c r="B74" s="20" t="s">
        <v>13</v>
      </c>
      <c r="C74" s="20">
        <v>16</v>
      </c>
      <c r="D74" s="20">
        <v>2500</v>
      </c>
      <c r="E74" s="20">
        <v>97671</v>
      </c>
      <c r="F74" s="20">
        <v>1</v>
      </c>
      <c r="G74" s="20">
        <v>30668.69</v>
      </c>
      <c r="H74" s="20"/>
    </row>
    <row r="75" spans="1:8">
      <c r="A75" s="20" t="s">
        <v>21</v>
      </c>
      <c r="B75" s="20" t="s">
        <v>13</v>
      </c>
      <c r="C75" s="20">
        <v>16</v>
      </c>
      <c r="D75" s="20">
        <v>482</v>
      </c>
      <c r="E75" s="20">
        <v>97671</v>
      </c>
      <c r="F75" s="20">
        <v>2</v>
      </c>
      <c r="G75" s="20">
        <v>11825.85</v>
      </c>
      <c r="H75" s="20"/>
    </row>
    <row r="76" spans="1:8">
      <c r="A76" s="20" t="s">
        <v>28</v>
      </c>
      <c r="B76" s="20"/>
      <c r="C76" s="20"/>
      <c r="D76" s="20"/>
      <c r="E76" s="20"/>
      <c r="F76" s="20"/>
      <c r="G76" s="20">
        <f>SUM(G69:G75)</f>
        <v>150507.81</v>
      </c>
      <c r="H76" s="20"/>
    </row>
    <row r="77" spans="7:8">
      <c r="G77">
        <v>157189.9</v>
      </c>
      <c r="H77">
        <f>(G77-G76)/G76</f>
        <v>0.0443969651807438</v>
      </c>
    </row>
    <row r="78" spans="1:8">
      <c r="A78" s="20" t="s">
        <v>0</v>
      </c>
      <c r="B78" s="20" t="s">
        <v>1</v>
      </c>
      <c r="C78" s="20" t="s">
        <v>2</v>
      </c>
      <c r="D78" s="20"/>
      <c r="E78" s="20"/>
      <c r="F78" s="20" t="s">
        <v>3</v>
      </c>
      <c r="G78" s="20" t="s">
        <v>4</v>
      </c>
      <c r="H78" s="20" t="s">
        <v>5</v>
      </c>
    </row>
    <row r="79" ht="27" spans="1:8">
      <c r="A79" s="20"/>
      <c r="B79" s="20"/>
      <c r="C79" s="20" t="s">
        <v>9</v>
      </c>
      <c r="D79" s="20" t="s">
        <v>10</v>
      </c>
      <c r="E79" s="20" t="s">
        <v>11</v>
      </c>
      <c r="F79" s="20"/>
      <c r="G79" s="20"/>
      <c r="H79" s="20"/>
    </row>
    <row r="80" ht="40.5" spans="1:8">
      <c r="A80" s="20" t="s">
        <v>12</v>
      </c>
      <c r="B80" s="20" t="s">
        <v>13</v>
      </c>
      <c r="C80" s="20" t="s">
        <v>24</v>
      </c>
      <c r="D80" s="20" t="s">
        <v>25</v>
      </c>
      <c r="E80" s="20" t="s">
        <v>35</v>
      </c>
      <c r="F80" s="20">
        <v>1</v>
      </c>
      <c r="G80" s="20">
        <v>50988.95</v>
      </c>
      <c r="H80" s="20" t="s">
        <v>23</v>
      </c>
    </row>
    <row r="81" ht="27" spans="1:8">
      <c r="A81" s="20" t="s">
        <v>15</v>
      </c>
      <c r="B81" s="20" t="s">
        <v>13</v>
      </c>
      <c r="C81" s="20" t="s">
        <v>16</v>
      </c>
      <c r="D81" s="20"/>
      <c r="E81" s="20">
        <v>90214</v>
      </c>
      <c r="F81" s="20">
        <v>2</v>
      </c>
      <c r="G81" s="20">
        <v>42604.1</v>
      </c>
      <c r="H81" s="20"/>
    </row>
    <row r="82" spans="1:8">
      <c r="A82" s="20" t="s">
        <v>17</v>
      </c>
      <c r="B82" s="20" t="s">
        <v>13</v>
      </c>
      <c r="C82" s="20">
        <v>12</v>
      </c>
      <c r="D82" s="20">
        <v>308</v>
      </c>
      <c r="E82" s="20">
        <v>568</v>
      </c>
      <c r="F82" s="20">
        <v>94</v>
      </c>
      <c r="G82" s="20">
        <v>1549.09</v>
      </c>
      <c r="H82" s="20"/>
    </row>
    <row r="83" spans="1:8">
      <c r="A83" s="20" t="s">
        <v>18</v>
      </c>
      <c r="B83" s="20" t="s">
        <v>13</v>
      </c>
      <c r="C83" s="20">
        <v>12</v>
      </c>
      <c r="D83" s="20">
        <v>324</v>
      </c>
      <c r="E83" s="20">
        <v>2500</v>
      </c>
      <c r="F83" s="20">
        <v>47</v>
      </c>
      <c r="G83" s="20">
        <v>3586.19</v>
      </c>
      <c r="H83" s="20"/>
    </row>
    <row r="84" spans="1:8">
      <c r="A84" s="20" t="s">
        <v>19</v>
      </c>
      <c r="B84" s="20" t="s">
        <v>13</v>
      </c>
      <c r="C84" s="20">
        <v>12</v>
      </c>
      <c r="D84" s="20">
        <v>324</v>
      </c>
      <c r="E84" s="20">
        <v>400</v>
      </c>
      <c r="F84" s="20">
        <v>94</v>
      </c>
      <c r="G84" s="20">
        <v>1147.58</v>
      </c>
      <c r="H84" s="20"/>
    </row>
    <row r="85" spans="1:8">
      <c r="A85" s="20" t="s">
        <v>20</v>
      </c>
      <c r="B85" s="20" t="s">
        <v>13</v>
      </c>
      <c r="C85" s="20">
        <v>16</v>
      </c>
      <c r="D85" s="20">
        <v>2500</v>
      </c>
      <c r="E85" s="20">
        <v>90214</v>
      </c>
      <c r="F85" s="20">
        <v>1</v>
      </c>
      <c r="G85" s="20">
        <v>28327.2</v>
      </c>
      <c r="H85" s="20"/>
    </row>
    <row r="86" spans="1:8">
      <c r="A86" s="20" t="s">
        <v>21</v>
      </c>
      <c r="B86" s="20" t="s">
        <v>13</v>
      </c>
      <c r="C86" s="20">
        <v>16</v>
      </c>
      <c r="D86" s="20">
        <v>482</v>
      </c>
      <c r="E86" s="20">
        <v>90214</v>
      </c>
      <c r="F86" s="20">
        <v>2</v>
      </c>
      <c r="G86" s="20">
        <v>10922.97</v>
      </c>
      <c r="H86" s="20"/>
    </row>
    <row r="87" spans="1:8">
      <c r="A87" s="20" t="s">
        <v>28</v>
      </c>
      <c r="B87" s="20"/>
      <c r="C87" s="20"/>
      <c r="D87" s="20"/>
      <c r="E87" s="20"/>
      <c r="F87" s="20"/>
      <c r="G87" s="20">
        <f>SUM(G80:G86)</f>
        <v>139126.08</v>
      </c>
      <c r="H87" s="20"/>
    </row>
    <row r="88" spans="7:8">
      <c r="G88">
        <v>143716.5</v>
      </c>
      <c r="H88">
        <f>(G88-G87)/G87</f>
        <v>0.032994676483374</v>
      </c>
    </row>
    <row r="89" spans="1:8">
      <c r="A89" s="20" t="s">
        <v>0</v>
      </c>
      <c r="B89" s="20" t="s">
        <v>1</v>
      </c>
      <c r="C89" s="20" t="s">
        <v>2</v>
      </c>
      <c r="D89" s="20"/>
      <c r="E89" s="20"/>
      <c r="F89" s="20" t="s">
        <v>3</v>
      </c>
      <c r="G89" s="20" t="s">
        <v>4</v>
      </c>
      <c r="H89" s="20" t="s">
        <v>5</v>
      </c>
    </row>
    <row r="90" ht="27" spans="1:8">
      <c r="A90" s="20"/>
      <c r="B90" s="20"/>
      <c r="C90" s="20" t="s">
        <v>9</v>
      </c>
      <c r="D90" s="20" t="s">
        <v>10</v>
      </c>
      <c r="E90" s="20" t="s">
        <v>11</v>
      </c>
      <c r="F90" s="20"/>
      <c r="G90" s="20"/>
      <c r="H90" s="20"/>
    </row>
    <row r="91" ht="40.5" spans="1:8">
      <c r="A91" s="20" t="s">
        <v>12</v>
      </c>
      <c r="B91" s="20" t="s">
        <v>13</v>
      </c>
      <c r="C91" s="20" t="s">
        <v>24</v>
      </c>
      <c r="D91" s="20" t="s">
        <v>25</v>
      </c>
      <c r="E91" s="20" t="s">
        <v>36</v>
      </c>
      <c r="F91" s="20">
        <v>1</v>
      </c>
      <c r="G91" s="20">
        <v>59996.55</v>
      </c>
      <c r="H91" s="20" t="s">
        <v>27</v>
      </c>
    </row>
    <row r="92" ht="27" spans="1:8">
      <c r="A92" s="20" t="s">
        <v>15</v>
      </c>
      <c r="B92" s="20" t="s">
        <v>13</v>
      </c>
      <c r="C92" s="20" t="s">
        <v>16</v>
      </c>
      <c r="D92" s="20"/>
      <c r="E92" s="20">
        <v>106151</v>
      </c>
      <c r="F92" s="20">
        <v>2</v>
      </c>
      <c r="G92" s="20">
        <v>50130.45</v>
      </c>
      <c r="H92" s="20"/>
    </row>
    <row r="93" spans="1:8">
      <c r="A93" s="20" t="s">
        <v>17</v>
      </c>
      <c r="B93" s="20" t="s">
        <v>13</v>
      </c>
      <c r="C93" s="20">
        <v>12</v>
      </c>
      <c r="D93" s="20">
        <v>308</v>
      </c>
      <c r="E93" s="20">
        <v>568</v>
      </c>
      <c r="F93" s="20">
        <v>110</v>
      </c>
      <c r="G93" s="20">
        <v>1812.77</v>
      </c>
      <c r="H93" s="20"/>
    </row>
    <row r="94" spans="1:8">
      <c r="A94" s="20" t="s">
        <v>18</v>
      </c>
      <c r="B94" s="20" t="s">
        <v>13</v>
      </c>
      <c r="C94" s="20">
        <v>12</v>
      </c>
      <c r="D94" s="20">
        <v>324</v>
      </c>
      <c r="E94" s="20">
        <v>2500</v>
      </c>
      <c r="F94" s="20">
        <v>55</v>
      </c>
      <c r="G94" s="20">
        <v>4196.61</v>
      </c>
      <c r="H94" s="20"/>
    </row>
    <row r="95" spans="1:8">
      <c r="A95" s="20" t="s">
        <v>19</v>
      </c>
      <c r="B95" s="20" t="s">
        <v>13</v>
      </c>
      <c r="C95" s="20">
        <v>12</v>
      </c>
      <c r="D95" s="20">
        <v>324</v>
      </c>
      <c r="E95" s="20">
        <v>400</v>
      </c>
      <c r="F95" s="20">
        <v>110</v>
      </c>
      <c r="G95" s="20">
        <v>1342.92</v>
      </c>
      <c r="H95" s="20"/>
    </row>
    <row r="96" spans="1:8">
      <c r="A96" s="20" t="s">
        <v>20</v>
      </c>
      <c r="B96" s="20" t="s">
        <v>13</v>
      </c>
      <c r="C96" s="20">
        <v>16</v>
      </c>
      <c r="D96" s="20">
        <v>2500</v>
      </c>
      <c r="E96" s="20">
        <v>106151</v>
      </c>
      <c r="F96" s="20">
        <v>1</v>
      </c>
      <c r="G96" s="20">
        <v>33331.41</v>
      </c>
      <c r="H96" s="20"/>
    </row>
    <row r="97" spans="1:8">
      <c r="A97" s="20" t="s">
        <v>21</v>
      </c>
      <c r="B97" s="20" t="s">
        <v>13</v>
      </c>
      <c r="C97" s="20">
        <v>16</v>
      </c>
      <c r="D97" s="20">
        <v>482</v>
      </c>
      <c r="E97" s="20">
        <v>106151</v>
      </c>
      <c r="F97" s="20">
        <v>2</v>
      </c>
      <c r="G97" s="20">
        <v>12852.59</v>
      </c>
      <c r="H97" s="20"/>
    </row>
    <row r="98" spans="1:8">
      <c r="A98" s="20" t="s">
        <v>28</v>
      </c>
      <c r="B98" s="20"/>
      <c r="C98" s="20"/>
      <c r="D98" s="20"/>
      <c r="E98" s="20"/>
      <c r="F98" s="20"/>
      <c r="G98" s="20">
        <f>SUM(G91:G97)</f>
        <v>163663.3</v>
      </c>
      <c r="H98" s="20"/>
    </row>
    <row r="99" spans="7:8">
      <c r="G99">
        <v>171975.79354</v>
      </c>
      <c r="H99">
        <f>(G99-G98)/G98</f>
        <v>0.050790211000267</v>
      </c>
    </row>
    <row r="100" spans="1:8">
      <c r="A100" s="20" t="s">
        <v>0</v>
      </c>
      <c r="B100" s="20" t="s">
        <v>1</v>
      </c>
      <c r="C100" s="20" t="s">
        <v>2</v>
      </c>
      <c r="D100" s="20"/>
      <c r="E100" s="20"/>
      <c r="F100" s="20" t="s">
        <v>3</v>
      </c>
      <c r="G100" s="20" t="s">
        <v>4</v>
      </c>
      <c r="H100" s="20" t="s">
        <v>5</v>
      </c>
    </row>
    <row r="101" ht="27" spans="1:8">
      <c r="A101" s="20"/>
      <c r="B101" s="20"/>
      <c r="C101" s="20" t="s">
        <v>9</v>
      </c>
      <c r="D101" s="20" t="s">
        <v>10</v>
      </c>
      <c r="E101" s="20" t="s">
        <v>11</v>
      </c>
      <c r="F101" s="20"/>
      <c r="G101" s="20"/>
      <c r="H101" s="20"/>
    </row>
    <row r="102" ht="40.5" spans="1:8">
      <c r="A102" s="20" t="s">
        <v>12</v>
      </c>
      <c r="B102" s="20" t="s">
        <v>13</v>
      </c>
      <c r="C102" s="20" t="s">
        <v>24</v>
      </c>
      <c r="D102" s="20" t="s">
        <v>25</v>
      </c>
      <c r="E102" s="20" t="s">
        <v>37</v>
      </c>
      <c r="F102" s="20">
        <v>1</v>
      </c>
      <c r="G102" s="20">
        <v>59970.55</v>
      </c>
      <c r="H102" s="20" t="s">
        <v>30</v>
      </c>
    </row>
    <row r="103" ht="27" spans="1:8">
      <c r="A103" s="20" t="s">
        <v>15</v>
      </c>
      <c r="B103" s="20" t="s">
        <v>13</v>
      </c>
      <c r="C103" s="20" t="s">
        <v>16</v>
      </c>
      <c r="D103" s="20"/>
      <c r="E103" s="20">
        <v>106105</v>
      </c>
      <c r="F103" s="20">
        <v>2</v>
      </c>
      <c r="G103" s="20">
        <v>50108.72</v>
      </c>
      <c r="H103" s="20"/>
    </row>
    <row r="104" spans="1:8">
      <c r="A104" s="20" t="s">
        <v>17</v>
      </c>
      <c r="B104" s="20" t="s">
        <v>13</v>
      </c>
      <c r="C104" s="20">
        <v>12</v>
      </c>
      <c r="D104" s="20">
        <v>308</v>
      </c>
      <c r="E104" s="20">
        <v>568</v>
      </c>
      <c r="F104" s="20">
        <v>110</v>
      </c>
      <c r="G104" s="20">
        <v>1812.77</v>
      </c>
      <c r="H104" s="20"/>
    </row>
    <row r="105" spans="1:8">
      <c r="A105" s="20" t="s">
        <v>18</v>
      </c>
      <c r="B105" s="20" t="s">
        <v>13</v>
      </c>
      <c r="C105" s="20">
        <v>12</v>
      </c>
      <c r="D105" s="20">
        <v>324</v>
      </c>
      <c r="E105" s="20">
        <v>2500</v>
      </c>
      <c r="F105" s="20">
        <v>55</v>
      </c>
      <c r="G105" s="20">
        <v>4196.61</v>
      </c>
      <c r="H105" s="20"/>
    </row>
    <row r="106" spans="1:8">
      <c r="A106" s="20" t="s">
        <v>19</v>
      </c>
      <c r="B106" s="20" t="s">
        <v>13</v>
      </c>
      <c r="C106" s="20">
        <v>12</v>
      </c>
      <c r="D106" s="20">
        <v>324</v>
      </c>
      <c r="E106" s="20">
        <v>400</v>
      </c>
      <c r="F106" s="20">
        <v>110</v>
      </c>
      <c r="G106" s="20">
        <v>1342.92</v>
      </c>
      <c r="H106" s="20"/>
    </row>
    <row r="107" spans="1:8">
      <c r="A107" s="20" t="s">
        <v>20</v>
      </c>
      <c r="B107" s="20" t="s">
        <v>13</v>
      </c>
      <c r="C107" s="20">
        <v>16</v>
      </c>
      <c r="D107" s="20">
        <v>2500</v>
      </c>
      <c r="E107" s="20">
        <v>106105</v>
      </c>
      <c r="F107" s="20">
        <v>1</v>
      </c>
      <c r="G107" s="20">
        <v>33316.97</v>
      </c>
      <c r="H107" s="20"/>
    </row>
    <row r="108" spans="1:8">
      <c r="A108" s="20" t="s">
        <v>21</v>
      </c>
      <c r="B108" s="20" t="s">
        <v>13</v>
      </c>
      <c r="C108" s="20">
        <v>16</v>
      </c>
      <c r="D108" s="20">
        <v>482</v>
      </c>
      <c r="E108" s="20">
        <v>106105</v>
      </c>
      <c r="F108" s="20">
        <v>2</v>
      </c>
      <c r="G108" s="20">
        <v>12847.02</v>
      </c>
      <c r="H108" s="20"/>
    </row>
    <row r="109" spans="1:8">
      <c r="A109" s="20" t="s">
        <v>28</v>
      </c>
      <c r="B109" s="20"/>
      <c r="C109" s="20"/>
      <c r="D109" s="20"/>
      <c r="E109" s="20"/>
      <c r="F109" s="20"/>
      <c r="G109" s="20">
        <f>SUM(G102:G108)</f>
        <v>163595.56</v>
      </c>
      <c r="H109" s="20"/>
    </row>
    <row r="110" spans="7:8">
      <c r="G110">
        <v>171448.6</v>
      </c>
      <c r="H110">
        <f>(G110-G109)/G109</f>
        <v>0.0480027697573211</v>
      </c>
    </row>
    <row r="111" spans="1:12">
      <c r="A111" s="20" t="s">
        <v>0</v>
      </c>
      <c r="B111" s="20" t="s">
        <v>1</v>
      </c>
      <c r="C111" s="20" t="s">
        <v>2</v>
      </c>
      <c r="D111" s="20"/>
      <c r="E111" s="20"/>
      <c r="F111" s="20" t="s">
        <v>3</v>
      </c>
      <c r="G111" s="20" t="s">
        <v>4</v>
      </c>
      <c r="H111" s="20" t="s">
        <v>5</v>
      </c>
      <c r="J111" s="22" t="s">
        <v>6</v>
      </c>
      <c r="K111" s="22" t="s">
        <v>7</v>
      </c>
      <c r="L111" s="22" t="s">
        <v>8</v>
      </c>
    </row>
    <row r="112" ht="27" spans="1:8">
      <c r="A112" s="20"/>
      <c r="B112" s="20"/>
      <c r="C112" s="20" t="s">
        <v>9</v>
      </c>
      <c r="D112" s="20" t="s">
        <v>10</v>
      </c>
      <c r="E112" s="20" t="s">
        <v>11</v>
      </c>
      <c r="F112" s="20"/>
      <c r="G112" s="20"/>
      <c r="H112" s="20"/>
    </row>
    <row r="113" ht="40.5" spans="1:12">
      <c r="A113" s="20" t="s">
        <v>12</v>
      </c>
      <c r="B113" s="20" t="s">
        <v>13</v>
      </c>
      <c r="C113" s="20" t="s">
        <v>24</v>
      </c>
      <c r="D113" s="20" t="s">
        <v>25</v>
      </c>
      <c r="E113" s="20" t="s">
        <v>38</v>
      </c>
      <c r="F113" s="20">
        <v>1</v>
      </c>
      <c r="G113" s="20">
        <v>55107.57</v>
      </c>
      <c r="H113" s="20" t="s">
        <v>39</v>
      </c>
      <c r="K113">
        <v>58731</v>
      </c>
      <c r="L113" s="22">
        <f t="shared" ref="L113:L119" si="1">(K113-G113)/G113</f>
        <v>0.0657519466018915</v>
      </c>
    </row>
    <row r="114" ht="27" spans="1:12">
      <c r="A114" s="20" t="s">
        <v>15</v>
      </c>
      <c r="B114" s="20" t="s">
        <v>13</v>
      </c>
      <c r="C114" s="20" t="s">
        <v>16</v>
      </c>
      <c r="D114" s="20"/>
      <c r="E114" s="20">
        <v>97501</v>
      </c>
      <c r="F114" s="20">
        <v>2</v>
      </c>
      <c r="G114" s="20">
        <v>46045.43</v>
      </c>
      <c r="H114" s="20"/>
      <c r="K114">
        <v>45353</v>
      </c>
      <c r="L114" s="22">
        <f t="shared" si="1"/>
        <v>-0.0150379744526221</v>
      </c>
    </row>
    <row r="115" spans="1:12">
      <c r="A115" s="20" t="s">
        <v>17</v>
      </c>
      <c r="B115" s="20" t="s">
        <v>13</v>
      </c>
      <c r="C115" s="20">
        <v>12</v>
      </c>
      <c r="D115" s="20">
        <v>308</v>
      </c>
      <c r="E115" s="20">
        <v>568</v>
      </c>
      <c r="F115" s="20">
        <v>100</v>
      </c>
      <c r="G115" s="20">
        <v>1647.97</v>
      </c>
      <c r="H115" s="20"/>
      <c r="K115">
        <v>6922</v>
      </c>
      <c r="L115" s="22">
        <f>(K115-(G115+G117+G116))/(G115+G117+G116)</f>
        <v>0.0356229147653317</v>
      </c>
    </row>
    <row r="116" spans="1:8">
      <c r="A116" s="20" t="s">
        <v>18</v>
      </c>
      <c r="B116" s="20" t="s">
        <v>13</v>
      </c>
      <c r="C116" s="20">
        <v>12</v>
      </c>
      <c r="D116" s="20">
        <v>324</v>
      </c>
      <c r="E116" s="20">
        <v>2500</v>
      </c>
      <c r="F116" s="20">
        <v>50</v>
      </c>
      <c r="G116" s="20">
        <v>3815.1</v>
      </c>
      <c r="H116" s="20"/>
    </row>
    <row r="117" spans="1:8">
      <c r="A117" s="20" t="s">
        <v>19</v>
      </c>
      <c r="B117" s="20" t="s">
        <v>13</v>
      </c>
      <c r="C117" s="20">
        <v>12</v>
      </c>
      <c r="D117" s="20">
        <v>324</v>
      </c>
      <c r="E117" s="20">
        <v>400</v>
      </c>
      <c r="F117" s="20">
        <v>100</v>
      </c>
      <c r="G117" s="20">
        <v>1220.83</v>
      </c>
      <c r="H117" s="20"/>
    </row>
    <row r="118" spans="1:12">
      <c r="A118" s="20" t="s">
        <v>20</v>
      </c>
      <c r="B118" s="20" t="s">
        <v>13</v>
      </c>
      <c r="C118" s="20">
        <v>16</v>
      </c>
      <c r="D118" s="20">
        <v>2500</v>
      </c>
      <c r="E118" s="20">
        <v>97501</v>
      </c>
      <c r="F118" s="20">
        <v>1</v>
      </c>
      <c r="G118" s="20">
        <v>30615.31</v>
      </c>
      <c r="H118" s="20"/>
      <c r="K118">
        <v>28538</v>
      </c>
      <c r="L118" s="22">
        <f t="shared" si="1"/>
        <v>-0.0678519995387929</v>
      </c>
    </row>
    <row r="119" spans="1:12">
      <c r="A119" s="20" t="s">
        <v>21</v>
      </c>
      <c r="B119" s="20" t="s">
        <v>13</v>
      </c>
      <c r="C119" s="20">
        <v>16</v>
      </c>
      <c r="D119" s="20">
        <v>482</v>
      </c>
      <c r="E119" s="20">
        <v>97501</v>
      </c>
      <c r="F119" s="20">
        <v>2</v>
      </c>
      <c r="G119" s="20">
        <v>11805.27</v>
      </c>
      <c r="H119" s="20"/>
      <c r="K119">
        <v>11984</v>
      </c>
      <c r="L119" s="22">
        <f t="shared" si="1"/>
        <v>0.0151398485591604</v>
      </c>
    </row>
    <row r="120" spans="1:8">
      <c r="A120" s="20" t="s">
        <v>28</v>
      </c>
      <c r="B120" s="20"/>
      <c r="C120" s="20"/>
      <c r="D120" s="20"/>
      <c r="E120" s="20"/>
      <c r="F120" s="20"/>
      <c r="G120" s="20">
        <f>SUM(G113:G119)</f>
        <v>150257.48</v>
      </c>
      <c r="H120" s="20"/>
    </row>
    <row r="121" spans="7:8">
      <c r="G121">
        <v>155788.2847388</v>
      </c>
      <c r="H121">
        <f>(G121-G120)/G120</f>
        <v>0.0368088479774849</v>
      </c>
    </row>
  </sheetData>
  <sheetProtection formatCells="0" insertHyperlinks="0" autoFilter="0"/>
  <mergeCells count="80">
    <mergeCell ref="A10:F10"/>
    <mergeCell ref="A21:F21"/>
    <mergeCell ref="A32:F32"/>
    <mergeCell ref="A43:F43"/>
    <mergeCell ref="A54:F54"/>
    <mergeCell ref="A65:F65"/>
    <mergeCell ref="A76:F76"/>
    <mergeCell ref="A87:F87"/>
    <mergeCell ref="A98:F98"/>
    <mergeCell ref="A109:F109"/>
    <mergeCell ref="A120:F120"/>
    <mergeCell ref="A1:A2"/>
    <mergeCell ref="A12:A13"/>
    <mergeCell ref="A23:A24"/>
    <mergeCell ref="A34:A35"/>
    <mergeCell ref="A45:A46"/>
    <mergeCell ref="A56:A57"/>
    <mergeCell ref="A67:A68"/>
    <mergeCell ref="A78:A79"/>
    <mergeCell ref="A89:A90"/>
    <mergeCell ref="A100:A101"/>
    <mergeCell ref="A111:A112"/>
    <mergeCell ref="B1:B2"/>
    <mergeCell ref="B12:B13"/>
    <mergeCell ref="B23:B24"/>
    <mergeCell ref="B34:B35"/>
    <mergeCell ref="B45:B46"/>
    <mergeCell ref="B56:B57"/>
    <mergeCell ref="B67:B68"/>
    <mergeCell ref="B78:B79"/>
    <mergeCell ref="B89:B90"/>
    <mergeCell ref="B100:B101"/>
    <mergeCell ref="B111:B112"/>
    <mergeCell ref="F1:F2"/>
    <mergeCell ref="F12:F13"/>
    <mergeCell ref="F23:F24"/>
    <mergeCell ref="F34:F35"/>
    <mergeCell ref="F45:F46"/>
    <mergeCell ref="F56:F57"/>
    <mergeCell ref="F67:F68"/>
    <mergeCell ref="F78:F79"/>
    <mergeCell ref="F89:F90"/>
    <mergeCell ref="F100:F101"/>
    <mergeCell ref="F111:F112"/>
    <mergeCell ref="G1:G2"/>
    <mergeCell ref="G12:G13"/>
    <mergeCell ref="G23:G24"/>
    <mergeCell ref="G34:G35"/>
    <mergeCell ref="G45:G46"/>
    <mergeCell ref="G56:G57"/>
    <mergeCell ref="G67:G68"/>
    <mergeCell ref="G78:G79"/>
    <mergeCell ref="G89:G90"/>
    <mergeCell ref="G100:G101"/>
    <mergeCell ref="G111:G112"/>
    <mergeCell ref="H1:H2"/>
    <mergeCell ref="H3:H10"/>
    <mergeCell ref="H12:H13"/>
    <mergeCell ref="H14:H21"/>
    <mergeCell ref="H23:H24"/>
    <mergeCell ref="H25:H32"/>
    <mergeCell ref="H34:H35"/>
    <mergeCell ref="H36:H43"/>
    <mergeCell ref="H45:H46"/>
    <mergeCell ref="H47:H54"/>
    <mergeCell ref="H56:H57"/>
    <mergeCell ref="H58:H65"/>
    <mergeCell ref="H67:H68"/>
    <mergeCell ref="H69:H76"/>
    <mergeCell ref="H78:H79"/>
    <mergeCell ref="H80:H87"/>
    <mergeCell ref="H89:H90"/>
    <mergeCell ref="H91:H98"/>
    <mergeCell ref="H100:H101"/>
    <mergeCell ref="H102:H109"/>
    <mergeCell ref="H111:H112"/>
    <mergeCell ref="H113:H120"/>
    <mergeCell ref="J18:J19"/>
    <mergeCell ref="J20:J21"/>
    <mergeCell ref="J23:J24"/>
  </mergeCells>
  <pageMargins left="0.75" right="0.75" top="1" bottom="1" header="0.511805555555556" footer="0.511805555555556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opLeftCell="A2" workbookViewId="0">
      <selection activeCell="J6" sqref="J6:J9"/>
    </sheetView>
  </sheetViews>
  <sheetFormatPr defaultColWidth="9" defaultRowHeight="13.5"/>
  <cols>
    <col min="1" max="2" width="8.675" customWidth="1"/>
    <col min="3" max="3" width="10.3416666666667" customWidth="1"/>
    <col min="4" max="6" width="11.0083333333333" customWidth="1"/>
    <col min="7" max="8" width="8.675" customWidth="1"/>
    <col min="9" max="9" width="12.8416666666667" customWidth="1"/>
    <col min="10" max="10" width="11.675" customWidth="1"/>
    <col min="11" max="11" width="12.625"/>
  </cols>
  <sheetData>
    <row r="1" ht="28.5" customHeight="1" spans="1:10">
      <c r="A1" s="1" t="s">
        <v>65</v>
      </c>
      <c r="B1" s="1"/>
      <c r="C1" s="1"/>
      <c r="D1" s="1"/>
      <c r="E1" s="1"/>
      <c r="F1" s="1"/>
      <c r="G1" s="1"/>
      <c r="H1" s="1"/>
      <c r="I1" s="13"/>
      <c r="J1" s="1"/>
    </row>
    <row r="2" ht="28.5" customHeight="1" spans="1:10">
      <c r="A2" s="1" t="s">
        <v>40</v>
      </c>
      <c r="B2" s="1"/>
      <c r="C2" s="1"/>
      <c r="D2" s="1"/>
      <c r="E2" s="1"/>
      <c r="F2" s="1"/>
      <c r="G2" s="1"/>
      <c r="H2" s="1"/>
      <c r="I2" s="1"/>
      <c r="J2" s="1"/>
    </row>
    <row r="3" ht="22.5" customHeight="1" spans="1:10">
      <c r="A3" s="2" t="s">
        <v>41</v>
      </c>
      <c r="B3" s="3"/>
      <c r="C3" s="3"/>
      <c r="D3" s="3"/>
      <c r="E3" s="3"/>
      <c r="F3" s="3"/>
      <c r="G3" s="3"/>
      <c r="H3" s="3"/>
      <c r="I3" s="3"/>
      <c r="J3" s="14"/>
    </row>
    <row r="4" ht="22.5" customHeight="1" spans="1:10">
      <c r="A4" s="4" t="s">
        <v>66</v>
      </c>
      <c r="B4" s="5"/>
      <c r="C4" s="5"/>
      <c r="D4" s="3"/>
      <c r="E4" s="5"/>
      <c r="F4" s="5"/>
      <c r="G4" s="3"/>
      <c r="H4" s="3"/>
      <c r="I4" s="14"/>
      <c r="J4" s="14"/>
    </row>
    <row r="5" ht="22.5" customHeight="1" spans="1:10">
      <c r="A5" s="6" t="s">
        <v>43</v>
      </c>
      <c r="B5" s="6" t="s">
        <v>0</v>
      </c>
      <c r="C5" s="7" t="s">
        <v>1</v>
      </c>
      <c r="D5" s="7" t="s">
        <v>44</v>
      </c>
      <c r="E5" s="7" t="s">
        <v>45</v>
      </c>
      <c r="F5" s="7" t="s">
        <v>46</v>
      </c>
      <c r="G5" s="8" t="s">
        <v>47</v>
      </c>
      <c r="H5" s="7" t="s">
        <v>4</v>
      </c>
      <c r="I5" s="15" t="s">
        <v>48</v>
      </c>
      <c r="J5" s="15" t="s">
        <v>5</v>
      </c>
    </row>
    <row r="6" ht="22.5" customHeight="1" spans="1:10">
      <c r="A6" s="9">
        <v>1</v>
      </c>
      <c r="B6" s="9" t="s">
        <v>49</v>
      </c>
      <c r="C6" s="10" t="s">
        <v>13</v>
      </c>
      <c r="D6" s="10">
        <v>16</v>
      </c>
      <c r="E6" s="10">
        <v>2000</v>
      </c>
      <c r="F6" s="10">
        <v>7100</v>
      </c>
      <c r="G6" s="11" t="s">
        <v>50</v>
      </c>
      <c r="H6" s="9">
        <v>2</v>
      </c>
      <c r="I6" s="16">
        <f t="shared" ref="I6:I13" si="0">D6*E6*F6*H6*7.85/1000000</f>
        <v>3567.04</v>
      </c>
      <c r="J6" s="17" t="s">
        <v>12</v>
      </c>
    </row>
    <row r="7" ht="22.5" customHeight="1" spans="1:10">
      <c r="A7" s="9">
        <v>2</v>
      </c>
      <c r="B7" s="9" t="s">
        <v>49</v>
      </c>
      <c r="C7" s="10" t="s">
        <v>13</v>
      </c>
      <c r="D7" s="10">
        <v>16</v>
      </c>
      <c r="E7" s="10">
        <v>1800</v>
      </c>
      <c r="F7" s="10">
        <v>9650</v>
      </c>
      <c r="G7" s="11" t="s">
        <v>50</v>
      </c>
      <c r="H7" s="9">
        <v>1</v>
      </c>
      <c r="I7" s="16">
        <f t="shared" si="0"/>
        <v>2181.672</v>
      </c>
      <c r="J7" s="17" t="s">
        <v>12</v>
      </c>
    </row>
    <row r="8" ht="22.5" customHeight="1" spans="1:10">
      <c r="A8" s="9">
        <v>3</v>
      </c>
      <c r="B8" s="9" t="s">
        <v>49</v>
      </c>
      <c r="C8" s="10" t="s">
        <v>13</v>
      </c>
      <c r="D8" s="10">
        <v>16</v>
      </c>
      <c r="E8" s="10">
        <f>350*5+50</f>
        <v>1800</v>
      </c>
      <c r="F8" s="10">
        <f>(13199+10791+210)/5</f>
        <v>4840</v>
      </c>
      <c r="G8" s="11" t="s">
        <v>50</v>
      </c>
      <c r="H8" s="9">
        <v>1</v>
      </c>
      <c r="I8" s="16">
        <f t="shared" si="0"/>
        <v>1094.2272</v>
      </c>
      <c r="J8" s="17" t="s">
        <v>12</v>
      </c>
    </row>
    <row r="9" ht="22.5" customHeight="1" spans="1:10">
      <c r="A9" s="9">
        <v>4</v>
      </c>
      <c r="B9" s="9" t="s">
        <v>49</v>
      </c>
      <c r="C9" s="10" t="s">
        <v>13</v>
      </c>
      <c r="D9" s="10">
        <v>16</v>
      </c>
      <c r="E9" s="10">
        <f>558*3+126</f>
        <v>1800</v>
      </c>
      <c r="F9" s="10">
        <v>8200</v>
      </c>
      <c r="G9" s="11" t="s">
        <v>50</v>
      </c>
      <c r="H9" s="9">
        <v>2</v>
      </c>
      <c r="I9" s="16">
        <f t="shared" si="0"/>
        <v>3707.712</v>
      </c>
      <c r="J9" s="17" t="s">
        <v>67</v>
      </c>
    </row>
    <row r="10" ht="22.5" customHeight="1" spans="1:10">
      <c r="A10" s="9">
        <v>5</v>
      </c>
      <c r="B10" s="9" t="s">
        <v>49</v>
      </c>
      <c r="C10" s="10" t="s">
        <v>13</v>
      </c>
      <c r="D10" s="10">
        <v>16</v>
      </c>
      <c r="E10" s="10">
        <v>1500</v>
      </c>
      <c r="F10" s="10">
        <v>6500</v>
      </c>
      <c r="G10" s="11" t="s">
        <v>50</v>
      </c>
      <c r="H10" s="9">
        <v>2</v>
      </c>
      <c r="I10" s="16">
        <f t="shared" si="0"/>
        <v>2449.2</v>
      </c>
      <c r="J10" s="17" t="s">
        <v>51</v>
      </c>
    </row>
    <row r="11" ht="22.5" customHeight="1" spans="1:10">
      <c r="A11" s="9">
        <v>6</v>
      </c>
      <c r="B11" s="9" t="s">
        <v>49</v>
      </c>
      <c r="C11" s="10" t="s">
        <v>13</v>
      </c>
      <c r="D11" s="10">
        <v>16</v>
      </c>
      <c r="E11" s="10">
        <v>2000</v>
      </c>
      <c r="F11" s="10">
        <v>6100</v>
      </c>
      <c r="G11" s="11" t="s">
        <v>50</v>
      </c>
      <c r="H11" s="9">
        <v>2</v>
      </c>
      <c r="I11" s="16">
        <f t="shared" si="0"/>
        <v>3064.64</v>
      </c>
      <c r="J11" s="17" t="s">
        <v>51</v>
      </c>
    </row>
    <row r="12" ht="22.5" customHeight="1" spans="1:10">
      <c r="A12" s="9">
        <v>7</v>
      </c>
      <c r="B12" s="9" t="s">
        <v>49</v>
      </c>
      <c r="C12" s="10" t="s">
        <v>13</v>
      </c>
      <c r="D12" s="10">
        <v>12</v>
      </c>
      <c r="E12" s="10">
        <f>340*5+100</f>
        <v>1800</v>
      </c>
      <c r="F12" s="10">
        <f>(42273+23+24)/4</f>
        <v>10580</v>
      </c>
      <c r="G12" s="11" t="s">
        <v>50</v>
      </c>
      <c r="H12" s="9">
        <v>4</v>
      </c>
      <c r="I12" s="16">
        <f t="shared" si="0"/>
        <v>7175.7792</v>
      </c>
      <c r="J12" s="17" t="s">
        <v>53</v>
      </c>
    </row>
    <row r="13" ht="22.5" customHeight="1" spans="1:10">
      <c r="A13" s="9">
        <v>8</v>
      </c>
      <c r="B13" s="9" t="s">
        <v>49</v>
      </c>
      <c r="C13" s="10" t="s">
        <v>13</v>
      </c>
      <c r="D13" s="10">
        <v>16</v>
      </c>
      <c r="E13" s="10">
        <f>(482+18)*3</f>
        <v>1500</v>
      </c>
      <c r="F13" s="10">
        <f>(13499+10901+200)/3</f>
        <v>8200</v>
      </c>
      <c r="G13" s="11" t="s">
        <v>50</v>
      </c>
      <c r="H13" s="9">
        <v>1</v>
      </c>
      <c r="I13" s="16">
        <f t="shared" si="0"/>
        <v>1544.88</v>
      </c>
      <c r="J13" s="17" t="s">
        <v>21</v>
      </c>
    </row>
    <row r="14" ht="22.5" customHeight="1" spans="1:10">
      <c r="A14" s="9" t="s">
        <v>55</v>
      </c>
      <c r="B14" s="9"/>
      <c r="C14" s="9"/>
      <c r="D14" s="9"/>
      <c r="E14" s="9"/>
      <c r="F14" s="9"/>
      <c r="G14" s="9"/>
      <c r="H14" s="9"/>
      <c r="I14" s="16">
        <f>SUM(I6:I13)</f>
        <v>24785.1504</v>
      </c>
      <c r="J14" s="17"/>
    </row>
    <row r="15" ht="22.5" customHeight="1" spans="1:10">
      <c r="A15" s="12" t="s">
        <v>56</v>
      </c>
      <c r="B15" s="12"/>
      <c r="C15" s="12"/>
      <c r="D15" s="12"/>
      <c r="E15" s="12"/>
      <c r="F15" s="12"/>
      <c r="G15" s="12"/>
      <c r="H15" s="12"/>
      <c r="I15" s="12"/>
      <c r="J15" s="12"/>
    </row>
    <row r="16" customFormat="1" ht="30" customHeight="1" spans="1:10">
      <c r="A16" s="2" t="s">
        <v>68</v>
      </c>
      <c r="B16" s="3"/>
      <c r="C16" s="3"/>
      <c r="D16" s="3"/>
      <c r="E16" s="3"/>
      <c r="F16" s="3"/>
      <c r="G16" s="3"/>
      <c r="H16" s="3"/>
      <c r="I16" s="3"/>
      <c r="J16" s="3"/>
    </row>
  </sheetData>
  <mergeCells count="6">
    <mergeCell ref="A1:J1"/>
    <mergeCell ref="A2:J2"/>
    <mergeCell ref="A3:F3"/>
    <mergeCell ref="A14:H14"/>
    <mergeCell ref="A15:J15"/>
    <mergeCell ref="A16:J16"/>
  </mergeCells>
  <pageMargins left="0.751388888888889" right="0.751388888888889" top="0.786805555555556" bottom="0.826388888888889" header="0.5" footer="0.5"/>
  <pageSetup paperSize="9" scale="86" fitToHeight="0" orientation="portrait" horizontalDpi="600"/>
  <headerFooter>
    <oddFooter>&amp;C第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1" sqref="G21"/>
    </sheetView>
  </sheetViews>
  <sheetFormatPr defaultColWidth="9" defaultRowHeight="13.5"/>
  <sheetData/>
  <sheetProtection formatCells="0" insertHyperlinks="0" autoFilter="0"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1"/>
  <sheetViews>
    <sheetView topLeftCell="A60" workbookViewId="0">
      <selection activeCell="A78" sqref="A78:J81"/>
    </sheetView>
  </sheetViews>
  <sheetFormatPr defaultColWidth="9" defaultRowHeight="13.5"/>
  <cols>
    <col min="4" max="4" width="12.625"/>
    <col min="5" max="5" width="9.375"/>
    <col min="6" max="6" width="12.625"/>
    <col min="11" max="12" width="12.625"/>
  </cols>
  <sheetData>
    <row r="1" ht="22.5" spans="1:10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</row>
    <row r="2" ht="16.5" spans="1:10">
      <c r="A2" s="2" t="s">
        <v>41</v>
      </c>
      <c r="B2" s="3"/>
      <c r="C2" s="3"/>
      <c r="D2" s="3"/>
      <c r="E2" s="3"/>
      <c r="F2" s="3"/>
      <c r="G2" s="3"/>
      <c r="H2" s="3"/>
      <c r="I2" s="3"/>
      <c r="J2" s="14"/>
    </row>
    <row r="3" ht="16.5" spans="1:10">
      <c r="A3" s="4" t="s">
        <v>42</v>
      </c>
      <c r="B3" s="5"/>
      <c r="C3" s="5"/>
      <c r="D3" s="3"/>
      <c r="E3" s="5"/>
      <c r="F3" s="5"/>
      <c r="G3" s="3"/>
      <c r="H3" s="3"/>
      <c r="I3" s="14"/>
      <c r="J3" s="14"/>
    </row>
    <row r="4" ht="15" spans="1:10">
      <c r="A4" s="6" t="s">
        <v>43</v>
      </c>
      <c r="B4" s="6" t="s">
        <v>0</v>
      </c>
      <c r="C4" s="7" t="s">
        <v>1</v>
      </c>
      <c r="D4" s="7" t="s">
        <v>44</v>
      </c>
      <c r="E4" s="7" t="s">
        <v>45</v>
      </c>
      <c r="F4" s="7" t="s">
        <v>46</v>
      </c>
      <c r="G4" s="8" t="s">
        <v>47</v>
      </c>
      <c r="H4" s="7" t="s">
        <v>4</v>
      </c>
      <c r="I4" s="15" t="s">
        <v>48</v>
      </c>
      <c r="J4" s="15" t="s">
        <v>5</v>
      </c>
    </row>
    <row r="5" ht="16.5" spans="1:10">
      <c r="A5" s="9">
        <v>1</v>
      </c>
      <c r="B5" s="9" t="s">
        <v>49</v>
      </c>
      <c r="C5" s="18" t="s">
        <v>13</v>
      </c>
      <c r="D5" s="10">
        <v>16</v>
      </c>
      <c r="E5" s="10">
        <v>1510</v>
      </c>
      <c r="F5" s="10">
        <v>9690</v>
      </c>
      <c r="G5" s="11" t="s">
        <v>50</v>
      </c>
      <c r="H5" s="9">
        <v>1</v>
      </c>
      <c r="I5" s="19">
        <f t="shared" ref="I5:I19" si="0">D5*E5*F5*H5*7.85/1000000</f>
        <v>1837.76664</v>
      </c>
      <c r="J5" s="17" t="s">
        <v>12</v>
      </c>
    </row>
    <row r="6" ht="16.5" spans="1:10">
      <c r="A6" s="9">
        <v>2</v>
      </c>
      <c r="B6" s="9" t="s">
        <v>49</v>
      </c>
      <c r="C6" s="18" t="s">
        <v>13</v>
      </c>
      <c r="D6" s="10">
        <v>16</v>
      </c>
      <c r="E6" s="10">
        <v>1510</v>
      </c>
      <c r="F6" s="10">
        <v>9690</v>
      </c>
      <c r="G6" s="11" t="s">
        <v>50</v>
      </c>
      <c r="H6" s="9">
        <v>1</v>
      </c>
      <c r="I6" s="19">
        <f t="shared" si="0"/>
        <v>1837.76664</v>
      </c>
      <c r="J6" s="17" t="s">
        <v>12</v>
      </c>
    </row>
    <row r="7" ht="16.5" spans="1:10">
      <c r="A7" s="9">
        <v>3</v>
      </c>
      <c r="B7" s="9" t="s">
        <v>49</v>
      </c>
      <c r="C7" s="18" t="s">
        <v>13</v>
      </c>
      <c r="D7" s="10">
        <v>16</v>
      </c>
      <c r="E7" s="10">
        <v>1510</v>
      </c>
      <c r="F7" s="10">
        <v>9690</v>
      </c>
      <c r="G7" s="11" t="s">
        <v>50</v>
      </c>
      <c r="H7" s="9">
        <v>1</v>
      </c>
      <c r="I7" s="19">
        <f t="shared" si="0"/>
        <v>1837.76664</v>
      </c>
      <c r="J7" s="17" t="s">
        <v>12</v>
      </c>
    </row>
    <row r="8" ht="16.5" spans="1:10">
      <c r="A8" s="9">
        <v>4</v>
      </c>
      <c r="B8" s="9" t="s">
        <v>49</v>
      </c>
      <c r="C8" s="18" t="s">
        <v>13</v>
      </c>
      <c r="D8" s="10">
        <v>16</v>
      </c>
      <c r="E8" s="10">
        <v>1795</v>
      </c>
      <c r="F8" s="10">
        <v>7490</v>
      </c>
      <c r="G8" s="11" t="s">
        <v>50</v>
      </c>
      <c r="H8" s="9">
        <v>1</v>
      </c>
      <c r="I8" s="19">
        <f t="shared" si="0"/>
        <v>1688.63548</v>
      </c>
      <c r="J8" s="17" t="s">
        <v>12</v>
      </c>
    </row>
    <row r="9" ht="16.5" spans="1:10">
      <c r="A9" s="9">
        <v>5</v>
      </c>
      <c r="B9" s="9" t="s">
        <v>49</v>
      </c>
      <c r="C9" s="18" t="s">
        <v>13</v>
      </c>
      <c r="D9" s="10">
        <v>16</v>
      </c>
      <c r="E9" s="10">
        <v>1795</v>
      </c>
      <c r="F9" s="10">
        <v>7480</v>
      </c>
      <c r="G9" s="11" t="s">
        <v>50</v>
      </c>
      <c r="H9" s="9">
        <v>1</v>
      </c>
      <c r="I9" s="19">
        <f t="shared" si="0"/>
        <v>1686.38096</v>
      </c>
      <c r="J9" s="17" t="s">
        <v>12</v>
      </c>
    </row>
    <row r="10" ht="16.5" spans="1:10">
      <c r="A10" s="9">
        <v>6</v>
      </c>
      <c r="B10" s="9" t="s">
        <v>49</v>
      </c>
      <c r="C10" s="18" t="s">
        <v>13</v>
      </c>
      <c r="D10" s="10">
        <v>16</v>
      </c>
      <c r="E10" s="10">
        <v>1800</v>
      </c>
      <c r="F10" s="10">
        <v>7480</v>
      </c>
      <c r="G10" s="11" t="s">
        <v>50</v>
      </c>
      <c r="H10" s="9">
        <v>1</v>
      </c>
      <c r="I10" s="19">
        <f t="shared" si="0"/>
        <v>1691.0784</v>
      </c>
      <c r="J10" s="17" t="s">
        <v>12</v>
      </c>
    </row>
    <row r="11" ht="16.5" spans="1:10">
      <c r="A11" s="9">
        <v>7</v>
      </c>
      <c r="B11" s="9" t="s">
        <v>49</v>
      </c>
      <c r="C11" s="18" t="s">
        <v>13</v>
      </c>
      <c r="D11" s="10">
        <v>16</v>
      </c>
      <c r="E11" s="10">
        <v>1800</v>
      </c>
      <c r="F11" s="10">
        <v>7470</v>
      </c>
      <c r="G11" s="11" t="s">
        <v>50</v>
      </c>
      <c r="H11" s="9">
        <v>1</v>
      </c>
      <c r="I11" s="19">
        <f t="shared" si="0"/>
        <v>1688.8176</v>
      </c>
      <c r="J11" s="17" t="s">
        <v>12</v>
      </c>
    </row>
    <row r="12" ht="16.5" spans="1:10">
      <c r="A12" s="9">
        <v>8</v>
      </c>
      <c r="B12" s="9" t="s">
        <v>49</v>
      </c>
      <c r="C12" s="18" t="s">
        <v>13</v>
      </c>
      <c r="D12" s="10">
        <v>16</v>
      </c>
      <c r="E12" s="10">
        <v>1800</v>
      </c>
      <c r="F12" s="10">
        <v>7530</v>
      </c>
      <c r="G12" s="11" t="s">
        <v>50</v>
      </c>
      <c r="H12" s="9">
        <v>1</v>
      </c>
      <c r="I12" s="19">
        <f t="shared" si="0"/>
        <v>1702.3824</v>
      </c>
      <c r="J12" s="17" t="s">
        <v>12</v>
      </c>
    </row>
    <row r="13" ht="16.5" spans="1:10">
      <c r="A13" s="9">
        <v>9</v>
      </c>
      <c r="B13" s="9" t="s">
        <v>49</v>
      </c>
      <c r="C13" s="18" t="s">
        <v>13</v>
      </c>
      <c r="D13" s="10">
        <v>16</v>
      </c>
      <c r="E13" s="10">
        <v>1800</v>
      </c>
      <c r="F13" s="10">
        <v>7450</v>
      </c>
      <c r="G13" s="11" t="s">
        <v>50</v>
      </c>
      <c r="H13" s="9">
        <v>1</v>
      </c>
      <c r="I13" s="19">
        <f t="shared" si="0"/>
        <v>1684.296</v>
      </c>
      <c r="J13" s="17" t="s">
        <v>12</v>
      </c>
    </row>
    <row r="14" ht="16.5" spans="1:10">
      <c r="A14" s="9">
        <v>10</v>
      </c>
      <c r="B14" s="9" t="s">
        <v>49</v>
      </c>
      <c r="C14" s="18" t="s">
        <v>13</v>
      </c>
      <c r="D14" s="10">
        <v>16</v>
      </c>
      <c r="E14" s="10">
        <v>1800</v>
      </c>
      <c r="F14" s="10">
        <v>7420</v>
      </c>
      <c r="G14" s="11" t="s">
        <v>50</v>
      </c>
      <c r="H14" s="9">
        <v>1</v>
      </c>
      <c r="I14" s="19">
        <f t="shared" si="0"/>
        <v>1677.5136</v>
      </c>
      <c r="J14" s="17" t="s">
        <v>12</v>
      </c>
    </row>
    <row r="15" ht="16.5" spans="1:10">
      <c r="A15" s="9">
        <v>11</v>
      </c>
      <c r="B15" s="9" t="s">
        <v>49</v>
      </c>
      <c r="C15" s="18" t="s">
        <v>13</v>
      </c>
      <c r="D15" s="10">
        <v>16</v>
      </c>
      <c r="E15" s="10">
        <v>1800</v>
      </c>
      <c r="F15" s="10">
        <v>7500</v>
      </c>
      <c r="G15" s="11" t="s">
        <v>50</v>
      </c>
      <c r="H15" s="9">
        <v>1</v>
      </c>
      <c r="I15" s="19">
        <f t="shared" si="0"/>
        <v>1695.6</v>
      </c>
      <c r="J15" s="17" t="s">
        <v>12</v>
      </c>
    </row>
    <row r="16" ht="16.5" spans="1:10">
      <c r="A16" s="9">
        <v>12</v>
      </c>
      <c r="B16" s="9" t="s">
        <v>49</v>
      </c>
      <c r="C16" s="18" t="s">
        <v>13</v>
      </c>
      <c r="D16" s="10">
        <v>16</v>
      </c>
      <c r="E16" s="10">
        <v>1800</v>
      </c>
      <c r="F16" s="10">
        <v>7410</v>
      </c>
      <c r="G16" s="11" t="s">
        <v>50</v>
      </c>
      <c r="H16" s="9">
        <v>1</v>
      </c>
      <c r="I16" s="19">
        <f t="shared" si="0"/>
        <v>1675.2528</v>
      </c>
      <c r="J16" s="17" t="s">
        <v>12</v>
      </c>
    </row>
    <row r="17" ht="16.5" spans="1:10">
      <c r="A17" s="9">
        <v>13</v>
      </c>
      <c r="B17" s="9" t="s">
        <v>49</v>
      </c>
      <c r="C17" s="18" t="s">
        <v>13</v>
      </c>
      <c r="D17" s="10">
        <v>16</v>
      </c>
      <c r="E17" s="10">
        <v>1800</v>
      </c>
      <c r="F17" s="10">
        <v>7420</v>
      </c>
      <c r="G17" s="11" t="s">
        <v>50</v>
      </c>
      <c r="H17" s="9">
        <v>1</v>
      </c>
      <c r="I17" s="19">
        <f t="shared" si="0"/>
        <v>1677.5136</v>
      </c>
      <c r="J17" s="17" t="s">
        <v>12</v>
      </c>
    </row>
    <row r="18" ht="16.5" spans="1:10">
      <c r="A18" s="9">
        <v>14</v>
      </c>
      <c r="B18" s="9" t="s">
        <v>49</v>
      </c>
      <c r="C18" s="18" t="s">
        <v>13</v>
      </c>
      <c r="D18" s="10">
        <v>16</v>
      </c>
      <c r="E18" s="10">
        <v>1800</v>
      </c>
      <c r="F18" s="10">
        <v>7420</v>
      </c>
      <c r="G18" s="11" t="s">
        <v>50</v>
      </c>
      <c r="H18" s="9">
        <v>1</v>
      </c>
      <c r="I18" s="19">
        <f t="shared" si="0"/>
        <v>1677.5136</v>
      </c>
      <c r="J18" s="17" t="s">
        <v>12</v>
      </c>
    </row>
    <row r="19" ht="16.5" spans="1:10">
      <c r="A19" s="9">
        <v>15</v>
      </c>
      <c r="B19" s="9" t="s">
        <v>49</v>
      </c>
      <c r="C19" s="18" t="s">
        <v>13</v>
      </c>
      <c r="D19" s="10">
        <v>16</v>
      </c>
      <c r="E19" s="10">
        <v>1800</v>
      </c>
      <c r="F19" s="10">
        <v>7420</v>
      </c>
      <c r="G19" s="11" t="s">
        <v>50</v>
      </c>
      <c r="H19" s="9">
        <v>1</v>
      </c>
      <c r="I19" s="19">
        <f t="shared" si="0"/>
        <v>1677.5136</v>
      </c>
      <c r="J19" s="17" t="s">
        <v>12</v>
      </c>
    </row>
    <row r="20" ht="16.5" spans="1:10">
      <c r="A20" s="9">
        <v>16</v>
      </c>
      <c r="B20" s="9" t="s">
        <v>49</v>
      </c>
      <c r="C20" s="18" t="s">
        <v>13</v>
      </c>
      <c r="D20" s="10">
        <v>16</v>
      </c>
      <c r="E20" s="10">
        <v>1800</v>
      </c>
      <c r="F20" s="10">
        <v>7410</v>
      </c>
      <c r="G20" s="11" t="s">
        <v>50</v>
      </c>
      <c r="H20" s="9">
        <v>1</v>
      </c>
      <c r="I20" s="19">
        <f t="shared" ref="I20:I48" si="1">D20*E20*F20*H20*7.85/1000000</f>
        <v>1675.2528</v>
      </c>
      <c r="J20" s="17" t="s">
        <v>12</v>
      </c>
    </row>
    <row r="21" ht="16.5" spans="1:10">
      <c r="A21" s="9">
        <v>17</v>
      </c>
      <c r="B21" s="9" t="s">
        <v>49</v>
      </c>
      <c r="C21" s="18" t="s">
        <v>13</v>
      </c>
      <c r="D21" s="10">
        <v>16</v>
      </c>
      <c r="E21" s="10">
        <v>1800</v>
      </c>
      <c r="F21" s="10">
        <v>7400</v>
      </c>
      <c r="G21" s="11" t="s">
        <v>50</v>
      </c>
      <c r="H21" s="9">
        <v>1</v>
      </c>
      <c r="I21" s="19">
        <f t="shared" si="1"/>
        <v>1672.992</v>
      </c>
      <c r="J21" s="17" t="s">
        <v>12</v>
      </c>
    </row>
    <row r="22" ht="16.5" spans="1:10">
      <c r="A22" s="9">
        <v>18</v>
      </c>
      <c r="B22" s="9" t="s">
        <v>49</v>
      </c>
      <c r="C22" s="18" t="s">
        <v>13</v>
      </c>
      <c r="D22" s="10">
        <v>16</v>
      </c>
      <c r="E22" s="10">
        <v>1800</v>
      </c>
      <c r="F22" s="10">
        <v>7390</v>
      </c>
      <c r="G22" s="11" t="s">
        <v>50</v>
      </c>
      <c r="H22" s="9">
        <v>1</v>
      </c>
      <c r="I22" s="19">
        <f t="shared" si="1"/>
        <v>1670.7312</v>
      </c>
      <c r="J22" s="17" t="s">
        <v>12</v>
      </c>
    </row>
    <row r="23" ht="16.5" spans="1:10">
      <c r="A23" s="9">
        <v>19</v>
      </c>
      <c r="B23" s="9" t="s">
        <v>49</v>
      </c>
      <c r="C23" s="18" t="s">
        <v>13</v>
      </c>
      <c r="D23" s="10">
        <v>16</v>
      </c>
      <c r="E23" s="10">
        <v>1800</v>
      </c>
      <c r="F23" s="10">
        <v>7200</v>
      </c>
      <c r="G23" s="11" t="s">
        <v>50</v>
      </c>
      <c r="H23" s="9">
        <v>1</v>
      </c>
      <c r="I23" s="19">
        <f t="shared" si="1"/>
        <v>1627.776</v>
      </c>
      <c r="J23" s="17" t="s">
        <v>12</v>
      </c>
    </row>
    <row r="24" ht="16.5" spans="1:10">
      <c r="A24" s="9">
        <v>20</v>
      </c>
      <c r="B24" s="9" t="s">
        <v>49</v>
      </c>
      <c r="C24" s="18" t="s">
        <v>13</v>
      </c>
      <c r="D24" s="10">
        <v>16</v>
      </c>
      <c r="E24" s="10">
        <v>1800</v>
      </c>
      <c r="F24" s="10">
        <v>7140</v>
      </c>
      <c r="G24" s="11" t="s">
        <v>50</v>
      </c>
      <c r="H24" s="9">
        <v>1</v>
      </c>
      <c r="I24" s="19">
        <f t="shared" si="1"/>
        <v>1614.2112</v>
      </c>
      <c r="J24" s="17" t="s">
        <v>12</v>
      </c>
    </row>
    <row r="25" ht="16.5" spans="1:10">
      <c r="A25" s="9">
        <v>21</v>
      </c>
      <c r="B25" s="9" t="s">
        <v>49</v>
      </c>
      <c r="C25" s="18" t="s">
        <v>13</v>
      </c>
      <c r="D25" s="10">
        <v>16</v>
      </c>
      <c r="E25" s="10">
        <v>1800</v>
      </c>
      <c r="F25" s="10">
        <v>12420</v>
      </c>
      <c r="G25" s="11" t="s">
        <v>50</v>
      </c>
      <c r="H25" s="9">
        <v>1</v>
      </c>
      <c r="I25" s="19">
        <f t="shared" si="1"/>
        <v>2807.9136</v>
      </c>
      <c r="J25" s="17" t="s">
        <v>12</v>
      </c>
    </row>
    <row r="26" ht="16.5" spans="1:10">
      <c r="A26" s="9">
        <v>22</v>
      </c>
      <c r="B26" s="9" t="s">
        <v>49</v>
      </c>
      <c r="C26" s="18" t="s">
        <v>13</v>
      </c>
      <c r="D26" s="10">
        <v>16</v>
      </c>
      <c r="E26" s="10">
        <v>1940</v>
      </c>
      <c r="F26" s="10">
        <v>7440</v>
      </c>
      <c r="G26" s="11" t="s">
        <v>50</v>
      </c>
      <c r="H26" s="9">
        <v>1</v>
      </c>
      <c r="I26" s="19">
        <f t="shared" si="1"/>
        <v>1812.86016</v>
      </c>
      <c r="J26" s="17" t="s">
        <v>12</v>
      </c>
    </row>
    <row r="27" ht="16.5" spans="1:10">
      <c r="A27" s="9">
        <v>23</v>
      </c>
      <c r="B27" s="9" t="s">
        <v>49</v>
      </c>
      <c r="C27" s="18" t="s">
        <v>13</v>
      </c>
      <c r="D27" s="10">
        <v>16</v>
      </c>
      <c r="E27" s="10">
        <v>1890</v>
      </c>
      <c r="F27" s="10">
        <v>7440</v>
      </c>
      <c r="G27" s="11" t="s">
        <v>50</v>
      </c>
      <c r="H27" s="9">
        <v>1</v>
      </c>
      <c r="I27" s="19">
        <f t="shared" si="1"/>
        <v>1766.13696</v>
      </c>
      <c r="J27" s="17" t="s">
        <v>12</v>
      </c>
    </row>
    <row r="28" ht="16.5" spans="1:10">
      <c r="A28" s="9">
        <v>24</v>
      </c>
      <c r="B28" s="9" t="s">
        <v>49</v>
      </c>
      <c r="C28" s="18" t="s">
        <v>13</v>
      </c>
      <c r="D28" s="10">
        <v>16</v>
      </c>
      <c r="E28" s="10">
        <v>1890</v>
      </c>
      <c r="F28" s="10">
        <v>7440</v>
      </c>
      <c r="G28" s="11" t="s">
        <v>50</v>
      </c>
      <c r="H28" s="9">
        <v>1</v>
      </c>
      <c r="I28" s="19">
        <f t="shared" si="1"/>
        <v>1766.13696</v>
      </c>
      <c r="J28" s="17" t="s">
        <v>12</v>
      </c>
    </row>
    <row r="29" ht="16.5" spans="1:10">
      <c r="A29" s="9">
        <v>25</v>
      </c>
      <c r="B29" s="9" t="s">
        <v>49</v>
      </c>
      <c r="C29" s="18" t="s">
        <v>13</v>
      </c>
      <c r="D29" s="10">
        <v>16</v>
      </c>
      <c r="E29" s="10">
        <v>1860</v>
      </c>
      <c r="F29" s="10">
        <v>7420</v>
      </c>
      <c r="G29" s="11" t="s">
        <v>50</v>
      </c>
      <c r="H29" s="9">
        <v>1</v>
      </c>
      <c r="I29" s="19">
        <f t="shared" si="1"/>
        <v>1733.43072</v>
      </c>
      <c r="J29" s="17" t="s">
        <v>12</v>
      </c>
    </row>
    <row r="30" ht="16.5" spans="1:10">
      <c r="A30" s="9">
        <v>26</v>
      </c>
      <c r="B30" s="9" t="s">
        <v>49</v>
      </c>
      <c r="C30" s="18" t="s">
        <v>13</v>
      </c>
      <c r="D30" s="10">
        <v>16</v>
      </c>
      <c r="E30" s="10">
        <v>2000</v>
      </c>
      <c r="F30" s="10">
        <v>13000</v>
      </c>
      <c r="G30" s="11" t="s">
        <v>50</v>
      </c>
      <c r="H30" s="9">
        <v>1</v>
      </c>
      <c r="I30" s="19">
        <f t="shared" si="1"/>
        <v>3265.6</v>
      </c>
      <c r="J30" s="17" t="s">
        <v>12</v>
      </c>
    </row>
    <row r="31" ht="16.5" spans="1:10">
      <c r="A31" s="9">
        <v>27</v>
      </c>
      <c r="B31" s="9" t="s">
        <v>49</v>
      </c>
      <c r="C31" s="18" t="s">
        <v>13</v>
      </c>
      <c r="D31" s="10">
        <v>16</v>
      </c>
      <c r="E31" s="10">
        <v>1800</v>
      </c>
      <c r="F31" s="10">
        <v>7420</v>
      </c>
      <c r="G31" s="11" t="s">
        <v>50</v>
      </c>
      <c r="H31" s="9">
        <v>1</v>
      </c>
      <c r="I31" s="19">
        <f t="shared" si="1"/>
        <v>1677.5136</v>
      </c>
      <c r="J31" s="17" t="s">
        <v>12</v>
      </c>
    </row>
    <row r="32" ht="16.5" spans="1:10">
      <c r="A32" s="9">
        <v>28</v>
      </c>
      <c r="B32" s="9" t="s">
        <v>49</v>
      </c>
      <c r="C32" s="18" t="s">
        <v>13</v>
      </c>
      <c r="D32" s="10">
        <v>16</v>
      </c>
      <c r="E32" s="10">
        <v>1995.00000000129</v>
      </c>
      <c r="F32" s="10">
        <v>9020</v>
      </c>
      <c r="G32" s="11" t="s">
        <v>50</v>
      </c>
      <c r="H32" s="9">
        <v>1</v>
      </c>
      <c r="I32" s="19">
        <f t="shared" si="1"/>
        <v>2260.15944000146</v>
      </c>
      <c r="J32" s="17" t="s">
        <v>12</v>
      </c>
    </row>
    <row r="33" ht="16.5" spans="1:10">
      <c r="A33" s="9">
        <v>29</v>
      </c>
      <c r="B33" s="9" t="s">
        <v>49</v>
      </c>
      <c r="C33" s="18" t="s">
        <v>13</v>
      </c>
      <c r="D33" s="10">
        <v>16</v>
      </c>
      <c r="E33" s="10">
        <v>1800</v>
      </c>
      <c r="F33" s="10">
        <v>7680</v>
      </c>
      <c r="G33" s="11" t="s">
        <v>50</v>
      </c>
      <c r="H33" s="9">
        <v>1</v>
      </c>
      <c r="I33" s="19">
        <f t="shared" si="1"/>
        <v>1736.2944</v>
      </c>
      <c r="J33" s="17" t="s">
        <v>12</v>
      </c>
    </row>
    <row r="34" ht="16.5" spans="1:10">
      <c r="A34" s="9">
        <v>30</v>
      </c>
      <c r="B34" s="9" t="s">
        <v>49</v>
      </c>
      <c r="C34" s="18" t="s">
        <v>13</v>
      </c>
      <c r="D34" s="10">
        <v>16</v>
      </c>
      <c r="E34" s="10">
        <v>1500</v>
      </c>
      <c r="F34" s="10">
        <v>7600</v>
      </c>
      <c r="G34" s="11" t="s">
        <v>50</v>
      </c>
      <c r="H34" s="9">
        <v>1</v>
      </c>
      <c r="I34" s="19">
        <f t="shared" si="1"/>
        <v>1431.84</v>
      </c>
      <c r="J34" s="17" t="s">
        <v>12</v>
      </c>
    </row>
    <row r="35" ht="16.5" spans="1:10">
      <c r="A35" s="9">
        <v>31</v>
      </c>
      <c r="B35" s="9" t="s">
        <v>49</v>
      </c>
      <c r="C35" s="18" t="s">
        <v>13</v>
      </c>
      <c r="D35" s="10">
        <v>16</v>
      </c>
      <c r="E35" s="10">
        <v>2000</v>
      </c>
      <c r="F35" s="10">
        <v>10380</v>
      </c>
      <c r="G35" s="11" t="s">
        <v>50</v>
      </c>
      <c r="H35" s="9">
        <v>1</v>
      </c>
      <c r="I35" s="19">
        <f t="shared" si="1"/>
        <v>2607.456</v>
      </c>
      <c r="J35" s="17" t="s">
        <v>12</v>
      </c>
    </row>
    <row r="36" ht="16.5" spans="1:10">
      <c r="A36" s="9">
        <v>32</v>
      </c>
      <c r="B36" s="9" t="s">
        <v>49</v>
      </c>
      <c r="C36" s="18" t="s">
        <v>13</v>
      </c>
      <c r="D36" s="10">
        <v>16</v>
      </c>
      <c r="E36" s="10">
        <v>1510</v>
      </c>
      <c r="F36" s="10">
        <v>9990</v>
      </c>
      <c r="G36" s="11" t="s">
        <v>50</v>
      </c>
      <c r="H36" s="9">
        <v>1</v>
      </c>
      <c r="I36" s="19">
        <f t="shared" si="1"/>
        <v>1894.66344</v>
      </c>
      <c r="J36" s="17" t="s">
        <v>51</v>
      </c>
    </row>
    <row r="37" ht="16.5" spans="1:10">
      <c r="A37" s="9">
        <v>33</v>
      </c>
      <c r="B37" s="9" t="s">
        <v>49</v>
      </c>
      <c r="C37" s="18" t="s">
        <v>13</v>
      </c>
      <c r="D37" s="10">
        <v>16</v>
      </c>
      <c r="E37" s="10">
        <v>1800</v>
      </c>
      <c r="F37" s="10">
        <v>11530</v>
      </c>
      <c r="G37" s="11" t="s">
        <v>50</v>
      </c>
      <c r="H37" s="9">
        <v>1</v>
      </c>
      <c r="I37" s="19">
        <f t="shared" si="1"/>
        <v>2606.7024</v>
      </c>
      <c r="J37" s="17" t="s">
        <v>51</v>
      </c>
    </row>
    <row r="38" ht="16.5" spans="1:10">
      <c r="A38" s="9">
        <v>34</v>
      </c>
      <c r="B38" s="9" t="s">
        <v>49</v>
      </c>
      <c r="C38" s="18" t="s">
        <v>13</v>
      </c>
      <c r="D38" s="10">
        <v>16</v>
      </c>
      <c r="E38" s="10">
        <v>1500</v>
      </c>
      <c r="F38" s="10">
        <v>8020</v>
      </c>
      <c r="G38" s="11" t="s">
        <v>50</v>
      </c>
      <c r="H38" s="9">
        <v>1</v>
      </c>
      <c r="I38" s="19">
        <f t="shared" si="1"/>
        <v>1510.968</v>
      </c>
      <c r="J38" s="17" t="s">
        <v>51</v>
      </c>
    </row>
    <row r="39" ht="16.5" spans="1:10">
      <c r="A39" s="9">
        <v>35</v>
      </c>
      <c r="B39" s="9" t="s">
        <v>49</v>
      </c>
      <c r="C39" s="18" t="s">
        <v>13</v>
      </c>
      <c r="D39" s="10">
        <v>16</v>
      </c>
      <c r="E39" s="10">
        <v>1745</v>
      </c>
      <c r="F39" s="10">
        <v>10980</v>
      </c>
      <c r="G39" s="11" t="s">
        <v>50</v>
      </c>
      <c r="H39" s="9">
        <v>1</v>
      </c>
      <c r="I39" s="19">
        <f t="shared" si="1"/>
        <v>2406.50856</v>
      </c>
      <c r="J39" s="17" t="s">
        <v>51</v>
      </c>
    </row>
    <row r="40" ht="16.5" spans="1:10">
      <c r="A40" s="9">
        <v>36</v>
      </c>
      <c r="B40" s="9" t="s">
        <v>49</v>
      </c>
      <c r="C40" s="18" t="s">
        <v>13</v>
      </c>
      <c r="D40" s="10">
        <v>16</v>
      </c>
      <c r="E40" s="10">
        <v>1800</v>
      </c>
      <c r="F40" s="10">
        <v>7460</v>
      </c>
      <c r="G40" s="11" t="s">
        <v>50</v>
      </c>
      <c r="H40" s="9">
        <v>1</v>
      </c>
      <c r="I40" s="19">
        <f t="shared" si="1"/>
        <v>1686.5568</v>
      </c>
      <c r="J40" s="17" t="s">
        <v>51</v>
      </c>
    </row>
    <row r="41" ht="16.5" spans="1:10">
      <c r="A41" s="9">
        <v>37</v>
      </c>
      <c r="B41" s="9" t="s">
        <v>49</v>
      </c>
      <c r="C41" s="18" t="s">
        <v>13</v>
      </c>
      <c r="D41" s="10">
        <v>16</v>
      </c>
      <c r="E41" s="10">
        <v>1800</v>
      </c>
      <c r="F41" s="10">
        <v>9470</v>
      </c>
      <c r="G41" s="11" t="s">
        <v>50</v>
      </c>
      <c r="H41" s="9">
        <v>1</v>
      </c>
      <c r="I41" s="19">
        <f t="shared" si="1"/>
        <v>2140.9776</v>
      </c>
      <c r="J41" s="17" t="s">
        <v>51</v>
      </c>
    </row>
    <row r="42" ht="16.5" spans="1:10">
      <c r="A42" s="9">
        <v>38</v>
      </c>
      <c r="B42" s="9" t="s">
        <v>49</v>
      </c>
      <c r="C42" s="18" t="s">
        <v>13</v>
      </c>
      <c r="D42" s="10">
        <v>16</v>
      </c>
      <c r="E42" s="10">
        <v>1715</v>
      </c>
      <c r="F42" s="10">
        <v>8240</v>
      </c>
      <c r="G42" s="11" t="s">
        <v>50</v>
      </c>
      <c r="H42" s="9">
        <v>1</v>
      </c>
      <c r="I42" s="19">
        <f t="shared" si="1"/>
        <v>1774.92896</v>
      </c>
      <c r="J42" s="17" t="s">
        <v>51</v>
      </c>
    </row>
    <row r="43" ht="16.5" spans="1:10">
      <c r="A43" s="9">
        <v>39</v>
      </c>
      <c r="B43" s="9" t="s">
        <v>49</v>
      </c>
      <c r="C43" s="18" t="s">
        <v>13</v>
      </c>
      <c r="D43" s="10">
        <v>16</v>
      </c>
      <c r="E43" s="10">
        <v>1800</v>
      </c>
      <c r="F43" s="10">
        <v>8060</v>
      </c>
      <c r="G43" s="11" t="s">
        <v>50</v>
      </c>
      <c r="H43" s="9">
        <v>1</v>
      </c>
      <c r="I43" s="19">
        <f t="shared" si="1"/>
        <v>1822.2048</v>
      </c>
      <c r="J43" s="17" t="s">
        <v>51</v>
      </c>
    </row>
    <row r="44" ht="16.5" spans="1:10">
      <c r="A44" s="9">
        <v>40</v>
      </c>
      <c r="B44" s="9" t="s">
        <v>49</v>
      </c>
      <c r="C44" s="18" t="s">
        <v>13</v>
      </c>
      <c r="D44" s="10">
        <v>16</v>
      </c>
      <c r="E44" s="10">
        <v>1800</v>
      </c>
      <c r="F44" s="10">
        <v>8060</v>
      </c>
      <c r="G44" s="11" t="s">
        <v>50</v>
      </c>
      <c r="H44" s="9">
        <v>1</v>
      </c>
      <c r="I44" s="19">
        <f t="shared" si="1"/>
        <v>1822.2048</v>
      </c>
      <c r="J44" s="17" t="s">
        <v>51</v>
      </c>
    </row>
    <row r="45" ht="16.5" spans="1:10">
      <c r="A45" s="9">
        <v>41</v>
      </c>
      <c r="B45" s="9" t="s">
        <v>49</v>
      </c>
      <c r="C45" s="18" t="s">
        <v>13</v>
      </c>
      <c r="D45" s="10">
        <v>16</v>
      </c>
      <c r="E45" s="10">
        <v>1800</v>
      </c>
      <c r="F45" s="10">
        <v>8020</v>
      </c>
      <c r="G45" s="11" t="s">
        <v>50</v>
      </c>
      <c r="H45" s="9">
        <v>1</v>
      </c>
      <c r="I45" s="19">
        <f t="shared" si="1"/>
        <v>1813.1616</v>
      </c>
      <c r="J45" s="17" t="s">
        <v>51</v>
      </c>
    </row>
    <row r="46" ht="16.5" spans="1:10">
      <c r="A46" s="9">
        <v>42</v>
      </c>
      <c r="B46" s="9" t="s">
        <v>49</v>
      </c>
      <c r="C46" s="18" t="s">
        <v>13</v>
      </c>
      <c r="D46" s="10">
        <v>16</v>
      </c>
      <c r="E46" s="10">
        <v>1800</v>
      </c>
      <c r="F46" s="10">
        <v>8040</v>
      </c>
      <c r="G46" s="11" t="s">
        <v>50</v>
      </c>
      <c r="H46" s="9">
        <v>1</v>
      </c>
      <c r="I46" s="19">
        <f t="shared" si="1"/>
        <v>1817.6832</v>
      </c>
      <c r="J46" s="17" t="s">
        <v>51</v>
      </c>
    </row>
    <row r="47" ht="16.5" spans="1:10">
      <c r="A47" s="9">
        <v>43</v>
      </c>
      <c r="B47" s="9" t="s">
        <v>49</v>
      </c>
      <c r="C47" s="18" t="s">
        <v>13</v>
      </c>
      <c r="D47" s="10">
        <v>16</v>
      </c>
      <c r="E47" s="10">
        <v>1800</v>
      </c>
      <c r="F47" s="10">
        <v>8030</v>
      </c>
      <c r="G47" s="11" t="s">
        <v>50</v>
      </c>
      <c r="H47" s="9">
        <v>1</v>
      </c>
      <c r="I47" s="19">
        <f t="shared" si="1"/>
        <v>1815.4224</v>
      </c>
      <c r="J47" s="17" t="s">
        <v>51</v>
      </c>
    </row>
    <row r="48" ht="16.5" spans="1:10">
      <c r="A48" s="9">
        <v>44</v>
      </c>
      <c r="B48" s="9" t="s">
        <v>49</v>
      </c>
      <c r="C48" s="18" t="s">
        <v>13</v>
      </c>
      <c r="D48" s="10">
        <v>16</v>
      </c>
      <c r="E48" s="10">
        <v>1500</v>
      </c>
      <c r="F48" s="10">
        <v>8030</v>
      </c>
      <c r="G48" s="11" t="s">
        <v>50</v>
      </c>
      <c r="H48" s="9">
        <v>1</v>
      </c>
      <c r="I48" s="19">
        <f t="shared" si="1"/>
        <v>1512.852</v>
      </c>
      <c r="J48" s="17" t="s">
        <v>51</v>
      </c>
    </row>
    <row r="49" ht="16.5" spans="1:10">
      <c r="A49" s="9">
        <v>45</v>
      </c>
      <c r="B49" s="9" t="s">
        <v>49</v>
      </c>
      <c r="C49" s="18" t="s">
        <v>13</v>
      </c>
      <c r="D49" s="10">
        <v>16</v>
      </c>
      <c r="E49" s="10">
        <v>1800</v>
      </c>
      <c r="F49" s="10">
        <v>8030</v>
      </c>
      <c r="G49" s="11" t="s">
        <v>50</v>
      </c>
      <c r="H49" s="9">
        <v>1</v>
      </c>
      <c r="I49" s="19">
        <f t="shared" ref="I49:I69" si="2">D49*E49*F49*H49*7.85/1000000</f>
        <v>1815.4224</v>
      </c>
      <c r="J49" s="17" t="s">
        <v>51</v>
      </c>
    </row>
    <row r="50" ht="16.5" spans="1:10">
      <c r="A50" s="9">
        <v>46</v>
      </c>
      <c r="B50" s="9" t="s">
        <v>49</v>
      </c>
      <c r="C50" s="18" t="s">
        <v>13</v>
      </c>
      <c r="D50" s="10">
        <v>16</v>
      </c>
      <c r="E50" s="10">
        <v>1500</v>
      </c>
      <c r="F50" s="10">
        <v>8110</v>
      </c>
      <c r="G50" s="11" t="s">
        <v>50</v>
      </c>
      <c r="H50" s="9">
        <v>1</v>
      </c>
      <c r="I50" s="19">
        <f t="shared" si="2"/>
        <v>1527.924</v>
      </c>
      <c r="J50" s="17" t="s">
        <v>51</v>
      </c>
    </row>
    <row r="51" ht="16.5" spans="1:10">
      <c r="A51" s="9">
        <v>47</v>
      </c>
      <c r="B51" s="9" t="s">
        <v>49</v>
      </c>
      <c r="C51" s="18" t="s">
        <v>13</v>
      </c>
      <c r="D51" s="10">
        <v>16</v>
      </c>
      <c r="E51" s="10">
        <v>1800</v>
      </c>
      <c r="F51" s="10">
        <v>8080</v>
      </c>
      <c r="G51" s="11" t="s">
        <v>50</v>
      </c>
      <c r="H51" s="9">
        <v>1</v>
      </c>
      <c r="I51" s="19">
        <f t="shared" si="2"/>
        <v>1826.7264</v>
      </c>
      <c r="J51" s="17" t="s">
        <v>51</v>
      </c>
    </row>
    <row r="52" ht="16.5" spans="1:10">
      <c r="A52" s="9">
        <v>48</v>
      </c>
      <c r="B52" s="9" t="s">
        <v>49</v>
      </c>
      <c r="C52" s="18" t="s">
        <v>13</v>
      </c>
      <c r="D52" s="10">
        <v>16</v>
      </c>
      <c r="E52" s="10">
        <v>1500</v>
      </c>
      <c r="F52" s="10">
        <v>8060</v>
      </c>
      <c r="G52" s="11" t="s">
        <v>50</v>
      </c>
      <c r="H52" s="9">
        <v>1</v>
      </c>
      <c r="I52" s="19">
        <f t="shared" si="2"/>
        <v>1518.504</v>
      </c>
      <c r="J52" s="17" t="s">
        <v>51</v>
      </c>
    </row>
    <row r="53" ht="16.5" spans="1:10">
      <c r="A53" s="9">
        <v>49</v>
      </c>
      <c r="B53" s="9" t="s">
        <v>49</v>
      </c>
      <c r="C53" s="18" t="s">
        <v>13</v>
      </c>
      <c r="D53" s="10">
        <v>16</v>
      </c>
      <c r="E53" s="10">
        <v>1800</v>
      </c>
      <c r="F53" s="10">
        <v>11780</v>
      </c>
      <c r="G53" s="11" t="s">
        <v>50</v>
      </c>
      <c r="H53" s="9">
        <v>1</v>
      </c>
      <c r="I53" s="19">
        <f t="shared" si="2"/>
        <v>2663.2224</v>
      </c>
      <c r="J53" s="17" t="s">
        <v>51</v>
      </c>
    </row>
    <row r="54" ht="16.5" spans="1:10">
      <c r="A54" s="9">
        <v>50</v>
      </c>
      <c r="B54" s="9" t="s">
        <v>49</v>
      </c>
      <c r="C54" s="18" t="s">
        <v>13</v>
      </c>
      <c r="D54" s="10">
        <v>16</v>
      </c>
      <c r="E54" s="10">
        <v>1690</v>
      </c>
      <c r="F54" s="10">
        <v>9990</v>
      </c>
      <c r="G54" s="11" t="s">
        <v>50</v>
      </c>
      <c r="H54" s="9">
        <v>1</v>
      </c>
      <c r="I54" s="19">
        <f t="shared" si="2"/>
        <v>2120.51736</v>
      </c>
      <c r="J54" s="17" t="s">
        <v>52</v>
      </c>
    </row>
    <row r="55" ht="16.5" spans="1:10">
      <c r="A55" s="9">
        <v>51</v>
      </c>
      <c r="B55" s="9" t="s">
        <v>49</v>
      </c>
      <c r="C55" s="18" t="s">
        <v>13</v>
      </c>
      <c r="D55" s="10">
        <v>16</v>
      </c>
      <c r="E55" s="10">
        <v>1745</v>
      </c>
      <c r="F55" s="10">
        <v>8110</v>
      </c>
      <c r="G55" s="11" t="s">
        <v>50</v>
      </c>
      <c r="H55" s="9">
        <v>1</v>
      </c>
      <c r="I55" s="19">
        <f t="shared" si="2"/>
        <v>1777.48492</v>
      </c>
      <c r="J55" s="17" t="s">
        <v>52</v>
      </c>
    </row>
    <row r="56" ht="16.5" spans="1:10">
      <c r="A56" s="9">
        <v>52</v>
      </c>
      <c r="B56" s="9" t="s">
        <v>49</v>
      </c>
      <c r="C56" s="18" t="s">
        <v>13</v>
      </c>
      <c r="D56" s="10">
        <v>16</v>
      </c>
      <c r="E56" s="10">
        <v>1715</v>
      </c>
      <c r="F56" s="10">
        <v>8080</v>
      </c>
      <c r="G56" s="11" t="s">
        <v>50</v>
      </c>
      <c r="H56" s="9">
        <v>1</v>
      </c>
      <c r="I56" s="19">
        <f t="shared" si="2"/>
        <v>1740.46432</v>
      </c>
      <c r="J56" s="17" t="s">
        <v>52</v>
      </c>
    </row>
    <row r="57" ht="16.5" spans="1:10">
      <c r="A57" s="9">
        <v>53</v>
      </c>
      <c r="B57" s="9" t="s">
        <v>49</v>
      </c>
      <c r="C57" s="18" t="s">
        <v>13</v>
      </c>
      <c r="D57" s="10">
        <v>16</v>
      </c>
      <c r="E57" s="10">
        <v>1710</v>
      </c>
      <c r="F57" s="10">
        <v>11770</v>
      </c>
      <c r="G57" s="11" t="s">
        <v>50</v>
      </c>
      <c r="H57" s="9">
        <v>1</v>
      </c>
      <c r="I57" s="19">
        <f t="shared" si="2"/>
        <v>2527.91352</v>
      </c>
      <c r="J57" s="17" t="s">
        <v>52</v>
      </c>
    </row>
    <row r="58" ht="16.5" spans="1:10">
      <c r="A58" s="9">
        <v>54</v>
      </c>
      <c r="B58" s="9" t="s">
        <v>49</v>
      </c>
      <c r="C58" s="18" t="s">
        <v>13</v>
      </c>
      <c r="D58" s="10">
        <v>16</v>
      </c>
      <c r="E58" s="10">
        <v>1715</v>
      </c>
      <c r="F58" s="10">
        <v>8020</v>
      </c>
      <c r="G58" s="11" t="s">
        <v>50</v>
      </c>
      <c r="H58" s="9">
        <v>1</v>
      </c>
      <c r="I58" s="19">
        <f t="shared" si="2"/>
        <v>1727.54008</v>
      </c>
      <c r="J58" s="17" t="s">
        <v>52</v>
      </c>
    </row>
    <row r="59" ht="16.5" spans="1:10">
      <c r="A59" s="9">
        <v>55</v>
      </c>
      <c r="B59" s="9" t="s">
        <v>49</v>
      </c>
      <c r="C59" s="18" t="s">
        <v>13</v>
      </c>
      <c r="D59" s="10">
        <v>16</v>
      </c>
      <c r="E59" s="10">
        <v>1730</v>
      </c>
      <c r="F59" s="10">
        <v>8000</v>
      </c>
      <c r="G59" s="11" t="s">
        <v>50</v>
      </c>
      <c r="H59" s="9">
        <v>1</v>
      </c>
      <c r="I59" s="19">
        <f t="shared" si="2"/>
        <v>1738.304</v>
      </c>
      <c r="J59" s="17" t="s">
        <v>52</v>
      </c>
    </row>
    <row r="60" ht="16.5" spans="1:10">
      <c r="A60" s="9">
        <v>56</v>
      </c>
      <c r="B60" s="9" t="s">
        <v>49</v>
      </c>
      <c r="C60" s="18" t="s">
        <v>13</v>
      </c>
      <c r="D60" s="10">
        <v>16</v>
      </c>
      <c r="E60" s="10">
        <v>1745</v>
      </c>
      <c r="F60" s="10">
        <v>7970</v>
      </c>
      <c r="G60" s="11" t="s">
        <v>50</v>
      </c>
      <c r="H60" s="9">
        <v>1</v>
      </c>
      <c r="I60" s="19">
        <f t="shared" si="2"/>
        <v>1746.80084</v>
      </c>
      <c r="J60" s="17" t="s">
        <v>52</v>
      </c>
    </row>
    <row r="61" ht="16.5" spans="1:10">
      <c r="A61" s="9">
        <v>57</v>
      </c>
      <c r="B61" s="9" t="s">
        <v>49</v>
      </c>
      <c r="C61" s="18" t="s">
        <v>13</v>
      </c>
      <c r="D61" s="10">
        <v>16</v>
      </c>
      <c r="E61" s="10">
        <v>1740</v>
      </c>
      <c r="F61" s="10">
        <v>7680</v>
      </c>
      <c r="G61" s="11" t="s">
        <v>50</v>
      </c>
      <c r="H61" s="9">
        <v>1</v>
      </c>
      <c r="I61" s="19">
        <f t="shared" si="2"/>
        <v>1678.41792</v>
      </c>
      <c r="J61" s="17" t="s">
        <v>52</v>
      </c>
    </row>
    <row r="62" ht="16.5" spans="1:10">
      <c r="A62" s="9">
        <v>58</v>
      </c>
      <c r="B62" s="9" t="s">
        <v>49</v>
      </c>
      <c r="C62" s="18" t="s">
        <v>13</v>
      </c>
      <c r="D62" s="10">
        <v>16</v>
      </c>
      <c r="E62" s="10">
        <v>1710</v>
      </c>
      <c r="F62" s="10">
        <v>7670</v>
      </c>
      <c r="G62" s="11" t="s">
        <v>50</v>
      </c>
      <c r="H62" s="9">
        <v>1</v>
      </c>
      <c r="I62" s="19">
        <f t="shared" si="2"/>
        <v>1647.33192</v>
      </c>
      <c r="J62" s="17" t="s">
        <v>52</v>
      </c>
    </row>
    <row r="63" ht="16.5" spans="1:10">
      <c r="A63" s="9">
        <v>59</v>
      </c>
      <c r="B63" s="9" t="s">
        <v>49</v>
      </c>
      <c r="C63" s="18" t="s">
        <v>13</v>
      </c>
      <c r="D63" s="10">
        <v>16</v>
      </c>
      <c r="E63" s="10">
        <v>1710</v>
      </c>
      <c r="F63" s="10">
        <v>11740</v>
      </c>
      <c r="G63" s="11" t="s">
        <v>50</v>
      </c>
      <c r="H63" s="9">
        <v>1</v>
      </c>
      <c r="I63" s="19">
        <f t="shared" si="2"/>
        <v>2521.47024</v>
      </c>
      <c r="J63" s="17" t="s">
        <v>52</v>
      </c>
    </row>
    <row r="64" ht="16.5" spans="1:10">
      <c r="A64" s="9">
        <v>60</v>
      </c>
      <c r="B64" s="9" t="s">
        <v>49</v>
      </c>
      <c r="C64" s="18" t="s">
        <v>13</v>
      </c>
      <c r="D64" s="10">
        <v>16</v>
      </c>
      <c r="E64" s="10">
        <v>1715</v>
      </c>
      <c r="F64" s="10">
        <v>7600</v>
      </c>
      <c r="G64" s="11" t="s">
        <v>50</v>
      </c>
      <c r="H64" s="9">
        <v>1</v>
      </c>
      <c r="I64" s="19">
        <f t="shared" si="2"/>
        <v>1637.0704</v>
      </c>
      <c r="J64" s="17" t="s">
        <v>52</v>
      </c>
    </row>
    <row r="65" ht="16.5" spans="1:10">
      <c r="A65" s="9">
        <v>61</v>
      </c>
      <c r="B65" s="9" t="s">
        <v>49</v>
      </c>
      <c r="C65" s="18" t="s">
        <v>13</v>
      </c>
      <c r="D65" s="10">
        <v>16</v>
      </c>
      <c r="E65" s="10">
        <v>1740</v>
      </c>
      <c r="F65" s="10">
        <v>7590</v>
      </c>
      <c r="G65" s="11" t="s">
        <v>50</v>
      </c>
      <c r="H65" s="9">
        <v>1</v>
      </c>
      <c r="I65" s="19">
        <f t="shared" si="2"/>
        <v>1658.74896</v>
      </c>
      <c r="J65" s="17" t="s">
        <v>52</v>
      </c>
    </row>
    <row r="66" ht="16.5" spans="1:10">
      <c r="A66" s="9">
        <v>62</v>
      </c>
      <c r="B66" s="9" t="s">
        <v>49</v>
      </c>
      <c r="C66" s="18" t="s">
        <v>13</v>
      </c>
      <c r="D66" s="10">
        <v>16</v>
      </c>
      <c r="E66" s="10">
        <v>1710</v>
      </c>
      <c r="F66" s="10">
        <v>7490</v>
      </c>
      <c r="G66" s="11" t="s">
        <v>50</v>
      </c>
      <c r="H66" s="9">
        <v>1</v>
      </c>
      <c r="I66" s="19">
        <f t="shared" si="2"/>
        <v>1608.67224</v>
      </c>
      <c r="J66" s="17" t="s">
        <v>52</v>
      </c>
    </row>
    <row r="67" ht="16.5" spans="1:10">
      <c r="A67" s="9">
        <v>63</v>
      </c>
      <c r="B67" s="9" t="s">
        <v>49</v>
      </c>
      <c r="C67" s="18" t="s">
        <v>13</v>
      </c>
      <c r="D67" s="10">
        <v>16</v>
      </c>
      <c r="E67" s="10">
        <v>1905</v>
      </c>
      <c r="F67" s="10">
        <v>12970</v>
      </c>
      <c r="G67" s="11" t="s">
        <v>50</v>
      </c>
      <c r="H67" s="9">
        <v>1</v>
      </c>
      <c r="I67" s="19">
        <f t="shared" si="2"/>
        <v>3103.30596</v>
      </c>
      <c r="J67" s="17" t="s">
        <v>52</v>
      </c>
    </row>
    <row r="68" ht="16.5" spans="1:10">
      <c r="A68" s="9">
        <v>64</v>
      </c>
      <c r="B68" s="9" t="s">
        <v>49</v>
      </c>
      <c r="C68" s="18" t="s">
        <v>13</v>
      </c>
      <c r="D68" s="10">
        <v>16</v>
      </c>
      <c r="E68" s="10">
        <v>1960</v>
      </c>
      <c r="F68" s="10">
        <v>9050</v>
      </c>
      <c r="G68" s="11" t="s">
        <v>50</v>
      </c>
      <c r="H68" s="9">
        <v>1</v>
      </c>
      <c r="I68" s="19">
        <f t="shared" si="2"/>
        <v>2227.8928</v>
      </c>
      <c r="J68" s="17" t="s">
        <v>52</v>
      </c>
    </row>
    <row r="69" ht="16.5" spans="1:10">
      <c r="A69" s="9">
        <v>65</v>
      </c>
      <c r="B69" s="9" t="s">
        <v>49</v>
      </c>
      <c r="C69" s="18" t="s">
        <v>13</v>
      </c>
      <c r="D69" s="10">
        <v>16</v>
      </c>
      <c r="E69" s="10">
        <v>1935</v>
      </c>
      <c r="F69" s="10">
        <v>10350</v>
      </c>
      <c r="G69" s="11" t="s">
        <v>50</v>
      </c>
      <c r="H69" s="9">
        <v>1</v>
      </c>
      <c r="I69" s="19">
        <f t="shared" si="2"/>
        <v>2515.4226</v>
      </c>
      <c r="J69" s="17" t="s">
        <v>52</v>
      </c>
    </row>
    <row r="70" ht="16.5" spans="1:10">
      <c r="A70" s="9">
        <v>66</v>
      </c>
      <c r="B70" s="9" t="s">
        <v>49</v>
      </c>
      <c r="C70" s="18" t="s">
        <v>13</v>
      </c>
      <c r="D70" s="10">
        <v>16</v>
      </c>
      <c r="E70" s="10">
        <v>1995</v>
      </c>
      <c r="F70" s="10">
        <v>10060</v>
      </c>
      <c r="G70" s="11" t="s">
        <v>50</v>
      </c>
      <c r="H70" s="9">
        <v>1</v>
      </c>
      <c r="I70" s="19">
        <f t="shared" ref="I70:I77" si="3">D70*E70*F70*H70*7.85/1000000</f>
        <v>2520.75432</v>
      </c>
      <c r="J70" s="17" t="s">
        <v>53</v>
      </c>
    </row>
    <row r="71" ht="16.5" spans="1:10">
      <c r="A71" s="9">
        <v>67</v>
      </c>
      <c r="B71" s="9" t="s">
        <v>49</v>
      </c>
      <c r="C71" s="18" t="s">
        <v>13</v>
      </c>
      <c r="D71" s="10">
        <v>12</v>
      </c>
      <c r="E71" s="10">
        <v>1970</v>
      </c>
      <c r="F71" s="10">
        <v>10020</v>
      </c>
      <c r="G71" s="11" t="s">
        <v>50</v>
      </c>
      <c r="H71" s="9">
        <v>2</v>
      </c>
      <c r="I71" s="19">
        <f t="shared" si="3"/>
        <v>3718.90296</v>
      </c>
      <c r="J71" s="17" t="s">
        <v>53</v>
      </c>
    </row>
    <row r="72" ht="16.5" spans="1:10">
      <c r="A72" s="9">
        <v>68</v>
      </c>
      <c r="B72" s="9" t="s">
        <v>49</v>
      </c>
      <c r="C72" s="18" t="s">
        <v>13</v>
      </c>
      <c r="D72" s="10">
        <v>16</v>
      </c>
      <c r="E72" s="10">
        <v>1805</v>
      </c>
      <c r="F72" s="10">
        <v>10070</v>
      </c>
      <c r="G72" s="11" t="s">
        <v>50</v>
      </c>
      <c r="H72" s="9">
        <v>1</v>
      </c>
      <c r="I72" s="19">
        <f t="shared" si="3"/>
        <v>2282.94956</v>
      </c>
      <c r="J72" s="17" t="s">
        <v>53</v>
      </c>
    </row>
    <row r="73" ht="16.5" spans="1:10">
      <c r="A73" s="9">
        <v>69</v>
      </c>
      <c r="B73" s="9" t="s">
        <v>49</v>
      </c>
      <c r="C73" s="18" t="s">
        <v>13</v>
      </c>
      <c r="D73" s="10">
        <v>12</v>
      </c>
      <c r="E73" s="10">
        <v>1960</v>
      </c>
      <c r="F73" s="10">
        <v>6870</v>
      </c>
      <c r="G73" s="11" t="s">
        <v>50</v>
      </c>
      <c r="H73" s="9">
        <v>1</v>
      </c>
      <c r="I73" s="19">
        <f t="shared" si="3"/>
        <v>1268.42184</v>
      </c>
      <c r="J73" s="17" t="s">
        <v>53</v>
      </c>
    </row>
    <row r="74" ht="16.5" spans="1:10">
      <c r="A74" s="9">
        <v>70</v>
      </c>
      <c r="B74" s="9" t="s">
        <v>49</v>
      </c>
      <c r="C74" s="18" t="s">
        <v>13</v>
      </c>
      <c r="D74" s="10">
        <v>12</v>
      </c>
      <c r="E74" s="10">
        <v>1780</v>
      </c>
      <c r="F74" s="10">
        <v>6150</v>
      </c>
      <c r="G74" s="11" t="s">
        <v>50</v>
      </c>
      <c r="H74" s="9">
        <v>1</v>
      </c>
      <c r="I74" s="19">
        <f t="shared" si="3"/>
        <v>1031.2074</v>
      </c>
      <c r="J74" s="17" t="s">
        <v>53</v>
      </c>
    </row>
    <row r="75" ht="16.5" spans="1:10">
      <c r="A75" s="9">
        <v>71</v>
      </c>
      <c r="B75" s="9" t="s">
        <v>49</v>
      </c>
      <c r="C75" s="18" t="s">
        <v>13</v>
      </c>
      <c r="D75" s="10">
        <v>12</v>
      </c>
      <c r="E75" s="10">
        <v>1970</v>
      </c>
      <c r="F75" s="10">
        <v>7660</v>
      </c>
      <c r="G75" s="11" t="s">
        <v>50</v>
      </c>
      <c r="H75" s="9">
        <v>1</v>
      </c>
      <c r="I75" s="19">
        <f t="shared" si="3"/>
        <v>1421.49684</v>
      </c>
      <c r="J75" s="17" t="s">
        <v>53</v>
      </c>
    </row>
    <row r="76" ht="16.5" spans="1:10">
      <c r="A76" s="9">
        <v>72</v>
      </c>
      <c r="B76" s="9" t="s">
        <v>49</v>
      </c>
      <c r="C76" s="18" t="s">
        <v>13</v>
      </c>
      <c r="D76" s="10">
        <v>16</v>
      </c>
      <c r="E76" s="10">
        <v>1950</v>
      </c>
      <c r="F76" s="10">
        <f>(210720+1000)/4/5</f>
        <v>10586</v>
      </c>
      <c r="G76" s="11" t="s">
        <v>50</v>
      </c>
      <c r="H76" s="9">
        <v>5</v>
      </c>
      <c r="I76" s="16">
        <f t="shared" si="3"/>
        <v>12963.6156</v>
      </c>
      <c r="J76" s="17" t="s">
        <v>21</v>
      </c>
    </row>
    <row r="77" ht="16.5" spans="1:10">
      <c r="A77" s="9">
        <v>73</v>
      </c>
      <c r="B77" s="9" t="s">
        <v>49</v>
      </c>
      <c r="C77" s="18" t="s">
        <v>13</v>
      </c>
      <c r="D77" s="10">
        <v>16</v>
      </c>
      <c r="E77" s="10">
        <v>1720</v>
      </c>
      <c r="F77" s="10">
        <f>(210720+2000)*2/5/8</f>
        <v>10636</v>
      </c>
      <c r="G77" s="11" t="s">
        <v>50</v>
      </c>
      <c r="H77" s="9">
        <v>8</v>
      </c>
      <c r="I77" s="19">
        <f t="shared" si="3"/>
        <v>18381.730816</v>
      </c>
      <c r="J77" s="17" t="s">
        <v>54</v>
      </c>
    </row>
    <row r="78" ht="16.5" spans="1:10">
      <c r="A78" s="9" t="s">
        <v>55</v>
      </c>
      <c r="B78" s="9"/>
      <c r="C78" s="9"/>
      <c r="D78" s="9"/>
      <c r="E78" s="9"/>
      <c r="F78" s="9"/>
      <c r="G78" s="9"/>
      <c r="H78" s="9"/>
      <c r="I78" s="16">
        <f>SUM(I5:I77)</f>
        <v>166405.174176001</v>
      </c>
      <c r="J78" s="17"/>
    </row>
    <row r="79" ht="16.5" spans="1:10">
      <c r="A79" s="12" t="s">
        <v>56</v>
      </c>
      <c r="B79" s="12"/>
      <c r="C79" s="12"/>
      <c r="D79" s="12"/>
      <c r="E79" s="12"/>
      <c r="F79" s="12"/>
      <c r="G79" s="12"/>
      <c r="H79" s="12"/>
      <c r="I79" s="12"/>
      <c r="J79" s="12"/>
    </row>
    <row r="80" ht="16.5" spans="1:10">
      <c r="A80" s="12" t="s">
        <v>57</v>
      </c>
      <c r="B80" s="12"/>
      <c r="C80" s="12"/>
      <c r="D80" s="12"/>
      <c r="E80" s="12"/>
      <c r="F80" s="12"/>
      <c r="G80" s="12"/>
      <c r="H80" s="12"/>
      <c r="I80" s="12"/>
      <c r="J80" s="12"/>
    </row>
    <row r="81" ht="16.5" spans="1:10">
      <c r="A81" s="2" t="s">
        <v>58</v>
      </c>
      <c r="B81" s="2"/>
      <c r="C81" s="2"/>
      <c r="D81" s="2"/>
      <c r="E81" s="2"/>
      <c r="F81" s="2"/>
      <c r="G81" s="2"/>
      <c r="H81" s="2"/>
      <c r="I81" s="2"/>
      <c r="J81" s="2"/>
    </row>
  </sheetData>
  <autoFilter ref="A4:L81">
    <extLst/>
  </autoFilter>
  <mergeCells count="6">
    <mergeCell ref="A1:J1"/>
    <mergeCell ref="A2:F2"/>
    <mergeCell ref="A78:H78"/>
    <mergeCell ref="A79:J79"/>
    <mergeCell ref="A80:J80"/>
    <mergeCell ref="A81:J8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6"/>
  <sheetViews>
    <sheetView topLeftCell="A55" workbookViewId="0">
      <selection activeCell="A78" sqref="A78:J81"/>
    </sheetView>
  </sheetViews>
  <sheetFormatPr defaultColWidth="9" defaultRowHeight="13.5"/>
  <cols>
    <col min="4" max="4" width="12.625"/>
    <col min="5" max="5" width="9.375"/>
    <col min="6" max="6" width="12.625"/>
    <col min="11" max="12" width="12.625"/>
  </cols>
  <sheetData>
    <row r="1" ht="22.5" spans="1:10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</row>
    <row r="2" ht="16.5" spans="1:10">
      <c r="A2" s="2" t="s">
        <v>41</v>
      </c>
      <c r="B2" s="3"/>
      <c r="C2" s="3"/>
      <c r="D2" s="3"/>
      <c r="E2" s="3"/>
      <c r="F2" s="3"/>
      <c r="G2" s="3"/>
      <c r="H2" s="3"/>
      <c r="I2" s="3"/>
      <c r="J2" s="14"/>
    </row>
    <row r="3" ht="16.5" spans="1:10">
      <c r="A3" s="4" t="s">
        <v>59</v>
      </c>
      <c r="B3" s="5"/>
      <c r="C3" s="5"/>
      <c r="D3" s="3"/>
      <c r="E3" s="5"/>
      <c r="F3" s="5"/>
      <c r="G3" s="3"/>
      <c r="H3" s="3"/>
      <c r="I3" s="14"/>
      <c r="J3" s="14"/>
    </row>
    <row r="4" ht="15" spans="1:10">
      <c r="A4" s="6" t="s">
        <v>43</v>
      </c>
      <c r="B4" s="6" t="s">
        <v>0</v>
      </c>
      <c r="C4" s="7" t="s">
        <v>1</v>
      </c>
      <c r="D4" s="7" t="s">
        <v>44</v>
      </c>
      <c r="E4" s="7" t="s">
        <v>45</v>
      </c>
      <c r="F4" s="7" t="s">
        <v>46</v>
      </c>
      <c r="G4" s="8" t="s">
        <v>47</v>
      </c>
      <c r="H4" s="7" t="s">
        <v>4</v>
      </c>
      <c r="I4" s="15" t="s">
        <v>48</v>
      </c>
      <c r="J4" s="15" t="s">
        <v>5</v>
      </c>
    </row>
    <row r="5" ht="16.5" spans="1:10">
      <c r="A5" s="9">
        <v>1</v>
      </c>
      <c r="B5" s="9" t="s">
        <v>49</v>
      </c>
      <c r="C5" s="18" t="s">
        <v>13</v>
      </c>
      <c r="D5" s="10">
        <v>16</v>
      </c>
      <c r="E5" s="10">
        <v>2000</v>
      </c>
      <c r="F5" s="10">
        <v>8080</v>
      </c>
      <c r="G5" s="11" t="s">
        <v>50</v>
      </c>
      <c r="H5" s="9">
        <v>1</v>
      </c>
      <c r="I5" s="19">
        <f t="shared" ref="I5:I68" si="0">D5*E5*F5*H5*7.85/1000000</f>
        <v>2029.696</v>
      </c>
      <c r="J5" s="17" t="s">
        <v>12</v>
      </c>
    </row>
    <row r="6" ht="16.5" spans="1:10">
      <c r="A6" s="9">
        <v>2</v>
      </c>
      <c r="B6" s="9" t="s">
        <v>49</v>
      </c>
      <c r="C6" s="18" t="s">
        <v>13</v>
      </c>
      <c r="D6" s="10">
        <v>16</v>
      </c>
      <c r="E6" s="10">
        <v>2000</v>
      </c>
      <c r="F6" s="10">
        <v>7890</v>
      </c>
      <c r="G6" s="11" t="s">
        <v>50</v>
      </c>
      <c r="H6" s="9">
        <v>1</v>
      </c>
      <c r="I6" s="19">
        <f t="shared" si="0"/>
        <v>1981.968</v>
      </c>
      <c r="J6" s="17" t="s">
        <v>12</v>
      </c>
    </row>
    <row r="7" ht="16.5" spans="1:10">
      <c r="A7" s="9">
        <v>3</v>
      </c>
      <c r="B7" s="9" t="s">
        <v>49</v>
      </c>
      <c r="C7" s="18" t="s">
        <v>13</v>
      </c>
      <c r="D7" s="10">
        <v>16</v>
      </c>
      <c r="E7" s="10">
        <v>1510</v>
      </c>
      <c r="F7" s="10">
        <v>9690</v>
      </c>
      <c r="G7" s="11" t="s">
        <v>50</v>
      </c>
      <c r="H7" s="9">
        <v>1</v>
      </c>
      <c r="I7" s="19">
        <f t="shared" si="0"/>
        <v>1837.76664</v>
      </c>
      <c r="J7" s="17" t="s">
        <v>12</v>
      </c>
    </row>
    <row r="8" ht="16.5" spans="1:10">
      <c r="A8" s="9">
        <v>4</v>
      </c>
      <c r="B8" s="9" t="s">
        <v>49</v>
      </c>
      <c r="C8" s="18" t="s">
        <v>13</v>
      </c>
      <c r="D8" s="10">
        <v>16</v>
      </c>
      <c r="E8" s="10">
        <v>2000</v>
      </c>
      <c r="F8" s="10">
        <v>7360</v>
      </c>
      <c r="G8" s="11" t="s">
        <v>50</v>
      </c>
      <c r="H8" s="9">
        <v>1</v>
      </c>
      <c r="I8" s="19">
        <f t="shared" si="0"/>
        <v>1848.832</v>
      </c>
      <c r="J8" s="17" t="s">
        <v>12</v>
      </c>
    </row>
    <row r="9" ht="16.5" spans="1:10">
      <c r="A9" s="9">
        <v>5</v>
      </c>
      <c r="B9" s="9" t="s">
        <v>49</v>
      </c>
      <c r="C9" s="18" t="s">
        <v>13</v>
      </c>
      <c r="D9" s="10">
        <v>16</v>
      </c>
      <c r="E9" s="10">
        <v>1800</v>
      </c>
      <c r="F9" s="10">
        <v>8010</v>
      </c>
      <c r="G9" s="11" t="s">
        <v>50</v>
      </c>
      <c r="H9" s="9">
        <v>1</v>
      </c>
      <c r="I9" s="19">
        <f t="shared" si="0"/>
        <v>1810.9008</v>
      </c>
      <c r="J9" s="17" t="s">
        <v>12</v>
      </c>
    </row>
    <row r="10" ht="16.5" spans="1:10">
      <c r="A10" s="9">
        <v>6</v>
      </c>
      <c r="B10" s="9" t="s">
        <v>49</v>
      </c>
      <c r="C10" s="18" t="s">
        <v>13</v>
      </c>
      <c r="D10" s="10">
        <v>16</v>
      </c>
      <c r="E10" s="10">
        <v>1800</v>
      </c>
      <c r="F10" s="10">
        <v>7800</v>
      </c>
      <c r="G10" s="11" t="s">
        <v>50</v>
      </c>
      <c r="H10" s="9">
        <v>1</v>
      </c>
      <c r="I10" s="19">
        <f t="shared" si="0"/>
        <v>1763.424</v>
      </c>
      <c r="J10" s="17" t="s">
        <v>12</v>
      </c>
    </row>
    <row r="11" ht="16.5" spans="1:10">
      <c r="A11" s="9">
        <v>7</v>
      </c>
      <c r="B11" s="9" t="s">
        <v>49</v>
      </c>
      <c r="C11" s="18" t="s">
        <v>13</v>
      </c>
      <c r="D11" s="10">
        <v>16</v>
      </c>
      <c r="E11" s="10">
        <v>1800</v>
      </c>
      <c r="F11" s="10">
        <v>7920</v>
      </c>
      <c r="G11" s="11" t="s">
        <v>50</v>
      </c>
      <c r="H11" s="9">
        <v>1</v>
      </c>
      <c r="I11" s="19">
        <f t="shared" si="0"/>
        <v>1790.5536</v>
      </c>
      <c r="J11" s="17" t="s">
        <v>12</v>
      </c>
    </row>
    <row r="12" ht="16.5" spans="1:10">
      <c r="A12" s="9">
        <v>8</v>
      </c>
      <c r="B12" s="9" t="s">
        <v>49</v>
      </c>
      <c r="C12" s="18" t="s">
        <v>13</v>
      </c>
      <c r="D12" s="10">
        <v>16</v>
      </c>
      <c r="E12" s="10">
        <v>2000</v>
      </c>
      <c r="F12" s="10">
        <v>7340</v>
      </c>
      <c r="G12" s="11" t="s">
        <v>50</v>
      </c>
      <c r="H12" s="9">
        <v>1</v>
      </c>
      <c r="I12" s="19">
        <f t="shared" si="0"/>
        <v>1843.808</v>
      </c>
      <c r="J12" s="17" t="s">
        <v>12</v>
      </c>
    </row>
    <row r="13" ht="16.5" spans="1:10">
      <c r="A13" s="9">
        <v>9</v>
      </c>
      <c r="B13" s="9" t="s">
        <v>49</v>
      </c>
      <c r="C13" s="18" t="s">
        <v>13</v>
      </c>
      <c r="D13" s="10">
        <v>16</v>
      </c>
      <c r="E13" s="10">
        <v>2000</v>
      </c>
      <c r="F13" s="10">
        <v>7320</v>
      </c>
      <c r="G13" s="11" t="s">
        <v>50</v>
      </c>
      <c r="H13" s="9">
        <v>1</v>
      </c>
      <c r="I13" s="19">
        <f t="shared" si="0"/>
        <v>1838.784</v>
      </c>
      <c r="J13" s="17" t="s">
        <v>12</v>
      </c>
    </row>
    <row r="14" ht="16.5" spans="1:10">
      <c r="A14" s="9">
        <v>10</v>
      </c>
      <c r="B14" s="9" t="s">
        <v>49</v>
      </c>
      <c r="C14" s="18" t="s">
        <v>13</v>
      </c>
      <c r="D14" s="10">
        <v>16</v>
      </c>
      <c r="E14" s="10">
        <v>1800</v>
      </c>
      <c r="F14" s="10">
        <v>7300</v>
      </c>
      <c r="G14" s="11" t="s">
        <v>50</v>
      </c>
      <c r="H14" s="9">
        <v>1</v>
      </c>
      <c r="I14" s="19">
        <f t="shared" si="0"/>
        <v>1650.384</v>
      </c>
      <c r="J14" s="17" t="s">
        <v>12</v>
      </c>
    </row>
    <row r="15" ht="16.5" spans="1:10">
      <c r="A15" s="9">
        <v>11</v>
      </c>
      <c r="B15" s="9" t="s">
        <v>49</v>
      </c>
      <c r="C15" s="18" t="s">
        <v>13</v>
      </c>
      <c r="D15" s="10">
        <v>16</v>
      </c>
      <c r="E15" s="10">
        <v>1510</v>
      </c>
      <c r="F15" s="10">
        <v>7740</v>
      </c>
      <c r="G15" s="11" t="s">
        <v>50</v>
      </c>
      <c r="H15" s="9">
        <v>1</v>
      </c>
      <c r="I15" s="19">
        <f t="shared" si="0"/>
        <v>1467.93744</v>
      </c>
      <c r="J15" s="17" t="s">
        <v>12</v>
      </c>
    </row>
    <row r="16" ht="16.5" spans="1:10">
      <c r="A16" s="9">
        <v>12</v>
      </c>
      <c r="B16" s="9" t="s">
        <v>49</v>
      </c>
      <c r="C16" s="18" t="s">
        <v>13</v>
      </c>
      <c r="D16" s="10">
        <v>16</v>
      </c>
      <c r="E16" s="10">
        <v>1800</v>
      </c>
      <c r="F16" s="10">
        <v>7250</v>
      </c>
      <c r="G16" s="11" t="s">
        <v>50</v>
      </c>
      <c r="H16" s="9">
        <v>1</v>
      </c>
      <c r="I16" s="19">
        <f t="shared" si="0"/>
        <v>1639.08</v>
      </c>
      <c r="J16" s="17" t="s">
        <v>12</v>
      </c>
    </row>
    <row r="17" ht="16.5" spans="1:10">
      <c r="A17" s="9">
        <v>13</v>
      </c>
      <c r="B17" s="9" t="s">
        <v>49</v>
      </c>
      <c r="C17" s="18" t="s">
        <v>13</v>
      </c>
      <c r="D17" s="10">
        <v>16</v>
      </c>
      <c r="E17" s="10">
        <v>1510</v>
      </c>
      <c r="F17" s="10">
        <v>7420</v>
      </c>
      <c r="G17" s="11" t="s">
        <v>50</v>
      </c>
      <c r="H17" s="9">
        <v>1</v>
      </c>
      <c r="I17" s="19">
        <f t="shared" si="0"/>
        <v>1407.24752</v>
      </c>
      <c r="J17" s="17" t="s">
        <v>12</v>
      </c>
    </row>
    <row r="18" ht="16.5" spans="1:10">
      <c r="A18" s="9">
        <v>14</v>
      </c>
      <c r="B18" s="9" t="s">
        <v>49</v>
      </c>
      <c r="C18" s="18" t="s">
        <v>13</v>
      </c>
      <c r="D18" s="10">
        <v>16</v>
      </c>
      <c r="E18" s="10">
        <v>1505</v>
      </c>
      <c r="F18" s="10">
        <v>7440</v>
      </c>
      <c r="G18" s="11" t="s">
        <v>50</v>
      </c>
      <c r="H18" s="9">
        <v>1</v>
      </c>
      <c r="I18" s="19">
        <f t="shared" si="0"/>
        <v>1406.36832</v>
      </c>
      <c r="J18" s="17" t="s">
        <v>12</v>
      </c>
    </row>
    <row r="19" ht="16.5" spans="1:10">
      <c r="A19" s="9">
        <v>15</v>
      </c>
      <c r="B19" s="9" t="s">
        <v>49</v>
      </c>
      <c r="C19" s="18" t="s">
        <v>13</v>
      </c>
      <c r="D19" s="10">
        <v>16</v>
      </c>
      <c r="E19" s="10">
        <v>1510</v>
      </c>
      <c r="F19" s="10">
        <v>7410</v>
      </c>
      <c r="G19" s="11" t="s">
        <v>50</v>
      </c>
      <c r="H19" s="9">
        <v>1</v>
      </c>
      <c r="I19" s="19">
        <f t="shared" si="0"/>
        <v>1405.35096</v>
      </c>
      <c r="J19" s="17" t="s">
        <v>12</v>
      </c>
    </row>
    <row r="20" ht="16.5" spans="1:10">
      <c r="A20" s="9">
        <v>16</v>
      </c>
      <c r="B20" s="9" t="s">
        <v>49</v>
      </c>
      <c r="C20" s="18" t="s">
        <v>13</v>
      </c>
      <c r="D20" s="10">
        <v>16</v>
      </c>
      <c r="E20" s="10">
        <v>1510</v>
      </c>
      <c r="F20" s="10">
        <v>7410</v>
      </c>
      <c r="G20" s="11" t="s">
        <v>50</v>
      </c>
      <c r="H20" s="9">
        <v>1</v>
      </c>
      <c r="I20" s="19">
        <f t="shared" si="0"/>
        <v>1405.35096</v>
      </c>
      <c r="J20" s="17" t="s">
        <v>12</v>
      </c>
    </row>
    <row r="21" ht="16.5" spans="1:10">
      <c r="A21" s="9">
        <v>17</v>
      </c>
      <c r="B21" s="9" t="s">
        <v>49</v>
      </c>
      <c r="C21" s="18" t="s">
        <v>13</v>
      </c>
      <c r="D21" s="10">
        <v>16</v>
      </c>
      <c r="E21" s="10">
        <v>1510</v>
      </c>
      <c r="F21" s="10">
        <v>7410</v>
      </c>
      <c r="G21" s="11" t="s">
        <v>50</v>
      </c>
      <c r="H21" s="9">
        <v>1</v>
      </c>
      <c r="I21" s="19">
        <f t="shared" si="0"/>
        <v>1405.35096</v>
      </c>
      <c r="J21" s="17" t="s">
        <v>12</v>
      </c>
    </row>
    <row r="22" ht="16.5" spans="1:10">
      <c r="A22" s="9">
        <v>18</v>
      </c>
      <c r="B22" s="9" t="s">
        <v>49</v>
      </c>
      <c r="C22" s="18" t="s">
        <v>13</v>
      </c>
      <c r="D22" s="10">
        <v>16</v>
      </c>
      <c r="E22" s="10">
        <v>1510</v>
      </c>
      <c r="F22" s="10">
        <v>7410</v>
      </c>
      <c r="G22" s="11" t="s">
        <v>50</v>
      </c>
      <c r="H22" s="9">
        <v>1</v>
      </c>
      <c r="I22" s="19">
        <f t="shared" si="0"/>
        <v>1405.35096</v>
      </c>
      <c r="J22" s="17" t="s">
        <v>12</v>
      </c>
    </row>
    <row r="23" ht="16.5" spans="1:10">
      <c r="A23" s="9">
        <v>19</v>
      </c>
      <c r="B23" s="9" t="s">
        <v>49</v>
      </c>
      <c r="C23" s="18" t="s">
        <v>13</v>
      </c>
      <c r="D23" s="10">
        <v>16</v>
      </c>
      <c r="E23" s="10">
        <v>1510</v>
      </c>
      <c r="F23" s="10">
        <v>7410</v>
      </c>
      <c r="G23" s="11" t="s">
        <v>50</v>
      </c>
      <c r="H23" s="9">
        <v>1</v>
      </c>
      <c r="I23" s="19">
        <f t="shared" si="0"/>
        <v>1405.35096</v>
      </c>
      <c r="J23" s="17" t="s">
        <v>12</v>
      </c>
    </row>
    <row r="24" ht="16.5" spans="1:10">
      <c r="A24" s="9">
        <v>20</v>
      </c>
      <c r="B24" s="9" t="s">
        <v>49</v>
      </c>
      <c r="C24" s="18" t="s">
        <v>13</v>
      </c>
      <c r="D24" s="10">
        <v>16</v>
      </c>
      <c r="E24" s="10">
        <v>1506</v>
      </c>
      <c r="F24" s="10">
        <v>7410</v>
      </c>
      <c r="G24" s="11" t="s">
        <v>50</v>
      </c>
      <c r="H24" s="9">
        <v>1</v>
      </c>
      <c r="I24" s="19">
        <f t="shared" si="0"/>
        <v>1401.628176</v>
      </c>
      <c r="J24" s="17" t="s">
        <v>12</v>
      </c>
    </row>
    <row r="25" ht="16.5" spans="1:10">
      <c r="A25" s="9">
        <v>21</v>
      </c>
      <c r="B25" s="9" t="s">
        <v>49</v>
      </c>
      <c r="C25" s="18" t="s">
        <v>13</v>
      </c>
      <c r="D25" s="10">
        <v>16</v>
      </c>
      <c r="E25" s="10">
        <v>1930</v>
      </c>
      <c r="F25" s="10">
        <v>7590</v>
      </c>
      <c r="G25" s="11" t="s">
        <v>50</v>
      </c>
      <c r="H25" s="9">
        <v>1</v>
      </c>
      <c r="I25" s="19">
        <f t="shared" si="0"/>
        <v>1839.87672</v>
      </c>
      <c r="J25" s="17" t="s">
        <v>12</v>
      </c>
    </row>
    <row r="26" ht="16.5" spans="1:10">
      <c r="A26" s="9">
        <v>22</v>
      </c>
      <c r="B26" s="9" t="s">
        <v>49</v>
      </c>
      <c r="C26" s="18" t="s">
        <v>13</v>
      </c>
      <c r="D26" s="10">
        <v>16</v>
      </c>
      <c r="E26" s="10">
        <v>1880</v>
      </c>
      <c r="F26" s="10">
        <v>7560</v>
      </c>
      <c r="G26" s="11" t="s">
        <v>50</v>
      </c>
      <c r="H26" s="9">
        <v>1</v>
      </c>
      <c r="I26" s="19">
        <f t="shared" si="0"/>
        <v>1785.12768</v>
      </c>
      <c r="J26" s="17" t="s">
        <v>12</v>
      </c>
    </row>
    <row r="27" ht="16.5" spans="1:10">
      <c r="A27" s="9">
        <v>23</v>
      </c>
      <c r="B27" s="9" t="s">
        <v>49</v>
      </c>
      <c r="C27" s="18" t="s">
        <v>13</v>
      </c>
      <c r="D27" s="10">
        <v>16</v>
      </c>
      <c r="E27" s="10">
        <v>1500</v>
      </c>
      <c r="F27" s="10">
        <v>7510</v>
      </c>
      <c r="G27" s="11" t="s">
        <v>50</v>
      </c>
      <c r="H27" s="9">
        <v>1</v>
      </c>
      <c r="I27" s="19">
        <f t="shared" si="0"/>
        <v>1414.884</v>
      </c>
      <c r="J27" s="17" t="s">
        <v>12</v>
      </c>
    </row>
    <row r="28" ht="16.5" spans="1:10">
      <c r="A28" s="9">
        <v>24</v>
      </c>
      <c r="B28" s="9" t="s">
        <v>49</v>
      </c>
      <c r="C28" s="18" t="s">
        <v>13</v>
      </c>
      <c r="D28" s="10">
        <v>16</v>
      </c>
      <c r="E28" s="10">
        <v>1505</v>
      </c>
      <c r="F28" s="10">
        <v>9700</v>
      </c>
      <c r="G28" s="11" t="s">
        <v>50</v>
      </c>
      <c r="H28" s="9">
        <v>1</v>
      </c>
      <c r="I28" s="19">
        <f t="shared" si="0"/>
        <v>1833.5716</v>
      </c>
      <c r="J28" s="17" t="s">
        <v>12</v>
      </c>
    </row>
    <row r="29" ht="16.5" spans="1:10">
      <c r="A29" s="9">
        <v>25</v>
      </c>
      <c r="B29" s="9" t="s">
        <v>49</v>
      </c>
      <c r="C29" s="18" t="s">
        <v>13</v>
      </c>
      <c r="D29" s="10">
        <v>16</v>
      </c>
      <c r="E29" s="10">
        <v>1505.00000007488</v>
      </c>
      <c r="F29" s="10">
        <v>9700</v>
      </c>
      <c r="G29" s="11" t="s">
        <v>50</v>
      </c>
      <c r="H29" s="9">
        <v>1</v>
      </c>
      <c r="I29" s="19">
        <f t="shared" si="0"/>
        <v>1833.57160009123</v>
      </c>
      <c r="J29" s="17" t="s">
        <v>12</v>
      </c>
    </row>
    <row r="30" ht="16.5" spans="1:10">
      <c r="A30" s="9">
        <v>26</v>
      </c>
      <c r="B30" s="9" t="s">
        <v>49</v>
      </c>
      <c r="C30" s="18" t="s">
        <v>13</v>
      </c>
      <c r="D30" s="10">
        <v>16</v>
      </c>
      <c r="E30" s="10">
        <v>1505</v>
      </c>
      <c r="F30" s="10">
        <v>7740</v>
      </c>
      <c r="G30" s="11" t="s">
        <v>50</v>
      </c>
      <c r="H30" s="9">
        <v>1</v>
      </c>
      <c r="I30" s="19">
        <f t="shared" si="0"/>
        <v>1463.07672</v>
      </c>
      <c r="J30" s="17" t="s">
        <v>12</v>
      </c>
    </row>
    <row r="31" ht="16.5" spans="1:10">
      <c r="A31" s="9">
        <v>27</v>
      </c>
      <c r="B31" s="9" t="s">
        <v>49</v>
      </c>
      <c r="C31" s="18" t="s">
        <v>13</v>
      </c>
      <c r="D31" s="10">
        <v>16</v>
      </c>
      <c r="E31" s="10">
        <v>1505</v>
      </c>
      <c r="F31" s="10">
        <v>7740</v>
      </c>
      <c r="G31" s="11" t="s">
        <v>50</v>
      </c>
      <c r="H31" s="9">
        <v>1</v>
      </c>
      <c r="I31" s="19">
        <f t="shared" si="0"/>
        <v>1463.07672</v>
      </c>
      <c r="J31" s="17" t="s">
        <v>12</v>
      </c>
    </row>
    <row r="32" ht="16.5" spans="1:10">
      <c r="A32" s="9">
        <v>28</v>
      </c>
      <c r="B32" s="9" t="s">
        <v>49</v>
      </c>
      <c r="C32" s="18" t="s">
        <v>13</v>
      </c>
      <c r="D32" s="10">
        <v>16</v>
      </c>
      <c r="E32" s="10">
        <v>1505</v>
      </c>
      <c r="F32" s="10">
        <v>7420</v>
      </c>
      <c r="G32" s="11" t="s">
        <v>50</v>
      </c>
      <c r="H32" s="9">
        <v>1</v>
      </c>
      <c r="I32" s="19">
        <f t="shared" si="0"/>
        <v>1402.58776</v>
      </c>
      <c r="J32" s="17" t="s">
        <v>12</v>
      </c>
    </row>
    <row r="33" ht="16.5" spans="1:10">
      <c r="A33" s="9">
        <v>29</v>
      </c>
      <c r="B33" s="9" t="s">
        <v>49</v>
      </c>
      <c r="C33" s="18" t="s">
        <v>13</v>
      </c>
      <c r="D33" s="10">
        <v>16</v>
      </c>
      <c r="E33" s="10">
        <v>1505</v>
      </c>
      <c r="F33" s="10">
        <v>7420</v>
      </c>
      <c r="G33" s="11" t="s">
        <v>50</v>
      </c>
      <c r="H33" s="9">
        <v>1</v>
      </c>
      <c r="I33" s="19">
        <f t="shared" si="0"/>
        <v>1402.58776</v>
      </c>
      <c r="J33" s="17" t="s">
        <v>12</v>
      </c>
    </row>
    <row r="34" ht="16.5" spans="1:10">
      <c r="A34" s="9">
        <v>30</v>
      </c>
      <c r="B34" s="9" t="s">
        <v>49</v>
      </c>
      <c r="C34" s="18" t="s">
        <v>13</v>
      </c>
      <c r="D34" s="10">
        <v>16</v>
      </c>
      <c r="E34" s="10">
        <v>1505</v>
      </c>
      <c r="F34" s="10">
        <v>7420</v>
      </c>
      <c r="G34" s="11" t="s">
        <v>50</v>
      </c>
      <c r="H34" s="9">
        <v>1</v>
      </c>
      <c r="I34" s="19">
        <f t="shared" si="0"/>
        <v>1402.58776</v>
      </c>
      <c r="J34" s="17" t="s">
        <v>12</v>
      </c>
    </row>
    <row r="35" ht="16.5" spans="1:10">
      <c r="A35" s="9">
        <v>31</v>
      </c>
      <c r="B35" s="9" t="s">
        <v>49</v>
      </c>
      <c r="C35" s="18" t="s">
        <v>13</v>
      </c>
      <c r="D35" s="10">
        <v>16</v>
      </c>
      <c r="E35" s="10">
        <v>1505</v>
      </c>
      <c r="F35" s="10">
        <v>7420</v>
      </c>
      <c r="G35" s="11" t="s">
        <v>50</v>
      </c>
      <c r="H35" s="9">
        <v>1</v>
      </c>
      <c r="I35" s="19">
        <f t="shared" si="0"/>
        <v>1402.58776</v>
      </c>
      <c r="J35" s="17" t="s">
        <v>12</v>
      </c>
    </row>
    <row r="36" ht="16.5" spans="1:10">
      <c r="A36" s="9">
        <v>32</v>
      </c>
      <c r="B36" s="9" t="s">
        <v>49</v>
      </c>
      <c r="C36" s="18" t="s">
        <v>13</v>
      </c>
      <c r="D36" s="10">
        <v>16</v>
      </c>
      <c r="E36" s="10">
        <v>1510</v>
      </c>
      <c r="F36" s="10">
        <v>9990</v>
      </c>
      <c r="G36" s="11" t="s">
        <v>50</v>
      </c>
      <c r="H36" s="9">
        <v>1</v>
      </c>
      <c r="I36" s="19">
        <f t="shared" si="0"/>
        <v>1894.66344</v>
      </c>
      <c r="J36" s="17" t="s">
        <v>51</v>
      </c>
    </row>
    <row r="37" ht="16.5" spans="1:10">
      <c r="A37" s="9">
        <v>33</v>
      </c>
      <c r="B37" s="9" t="s">
        <v>49</v>
      </c>
      <c r="C37" s="18" t="s">
        <v>13</v>
      </c>
      <c r="D37" s="10">
        <v>16</v>
      </c>
      <c r="E37" s="10">
        <v>1800</v>
      </c>
      <c r="F37" s="10">
        <v>8270</v>
      </c>
      <c r="G37" s="11" t="s">
        <v>50</v>
      </c>
      <c r="H37" s="9">
        <v>1</v>
      </c>
      <c r="I37" s="19">
        <f t="shared" si="0"/>
        <v>1869.6816</v>
      </c>
      <c r="J37" s="17" t="s">
        <v>51</v>
      </c>
    </row>
    <row r="38" ht="16.5" spans="1:10">
      <c r="A38" s="9">
        <v>34</v>
      </c>
      <c r="B38" s="9" t="s">
        <v>49</v>
      </c>
      <c r="C38" s="18" t="s">
        <v>13</v>
      </c>
      <c r="D38" s="10">
        <v>16</v>
      </c>
      <c r="E38" s="10">
        <v>1800</v>
      </c>
      <c r="F38" s="10">
        <v>8330</v>
      </c>
      <c r="G38" s="11" t="s">
        <v>50</v>
      </c>
      <c r="H38" s="9">
        <v>1</v>
      </c>
      <c r="I38" s="19">
        <f t="shared" si="0"/>
        <v>1883.2464</v>
      </c>
      <c r="J38" s="17" t="s">
        <v>51</v>
      </c>
    </row>
    <row r="39" ht="16.5" spans="1:10">
      <c r="A39" s="9">
        <v>35</v>
      </c>
      <c r="B39" s="9" t="s">
        <v>49</v>
      </c>
      <c r="C39" s="18" t="s">
        <v>13</v>
      </c>
      <c r="D39" s="10">
        <v>16</v>
      </c>
      <c r="E39" s="10">
        <v>1800</v>
      </c>
      <c r="F39" s="10">
        <v>8280</v>
      </c>
      <c r="G39" s="11" t="s">
        <v>50</v>
      </c>
      <c r="H39" s="9">
        <v>1</v>
      </c>
      <c r="I39" s="19">
        <f t="shared" si="0"/>
        <v>1871.9424</v>
      </c>
      <c r="J39" s="17" t="s">
        <v>51</v>
      </c>
    </row>
    <row r="40" ht="16.5" spans="1:10">
      <c r="A40" s="9">
        <v>36</v>
      </c>
      <c r="B40" s="9" t="s">
        <v>49</v>
      </c>
      <c r="C40" s="18" t="s">
        <v>13</v>
      </c>
      <c r="D40" s="10">
        <v>16</v>
      </c>
      <c r="E40" s="10">
        <v>1800</v>
      </c>
      <c r="F40" s="10">
        <v>8100</v>
      </c>
      <c r="G40" s="11" t="s">
        <v>50</v>
      </c>
      <c r="H40" s="9">
        <v>1</v>
      </c>
      <c r="I40" s="19">
        <f t="shared" si="0"/>
        <v>1831.248</v>
      </c>
      <c r="J40" s="17" t="s">
        <v>51</v>
      </c>
    </row>
    <row r="41" ht="16.5" spans="1:10">
      <c r="A41" s="9">
        <v>37</v>
      </c>
      <c r="B41" s="9" t="s">
        <v>49</v>
      </c>
      <c r="C41" s="18" t="s">
        <v>13</v>
      </c>
      <c r="D41" s="10">
        <v>16</v>
      </c>
      <c r="E41" s="10">
        <v>1800</v>
      </c>
      <c r="F41" s="10">
        <v>8150</v>
      </c>
      <c r="G41" s="11" t="s">
        <v>50</v>
      </c>
      <c r="H41" s="9">
        <v>1</v>
      </c>
      <c r="I41" s="19">
        <f t="shared" si="0"/>
        <v>1842.552</v>
      </c>
      <c r="J41" s="17" t="s">
        <v>51</v>
      </c>
    </row>
    <row r="42" ht="16.5" spans="1:10">
      <c r="A42" s="9">
        <v>38</v>
      </c>
      <c r="B42" s="9" t="s">
        <v>49</v>
      </c>
      <c r="C42" s="18" t="s">
        <v>13</v>
      </c>
      <c r="D42" s="10">
        <v>16</v>
      </c>
      <c r="E42" s="10">
        <v>1510</v>
      </c>
      <c r="F42" s="10">
        <v>8040</v>
      </c>
      <c r="G42" s="11" t="s">
        <v>50</v>
      </c>
      <c r="H42" s="9">
        <v>1</v>
      </c>
      <c r="I42" s="19">
        <f t="shared" si="0"/>
        <v>1524.83424</v>
      </c>
      <c r="J42" s="17" t="s">
        <v>51</v>
      </c>
    </row>
    <row r="43" ht="16.5" spans="1:10">
      <c r="A43" s="9">
        <v>39</v>
      </c>
      <c r="B43" s="9" t="s">
        <v>49</v>
      </c>
      <c r="C43" s="18" t="s">
        <v>13</v>
      </c>
      <c r="D43" s="10">
        <v>16</v>
      </c>
      <c r="E43" s="10">
        <v>1510</v>
      </c>
      <c r="F43" s="10">
        <v>8010</v>
      </c>
      <c r="G43" s="11" t="s">
        <v>50</v>
      </c>
      <c r="H43" s="9">
        <v>1</v>
      </c>
      <c r="I43" s="19">
        <f t="shared" si="0"/>
        <v>1519.14456</v>
      </c>
      <c r="J43" s="17" t="s">
        <v>51</v>
      </c>
    </row>
    <row r="44" ht="16.5" spans="1:10">
      <c r="A44" s="9">
        <v>40</v>
      </c>
      <c r="B44" s="9" t="s">
        <v>49</v>
      </c>
      <c r="C44" s="18" t="s">
        <v>13</v>
      </c>
      <c r="D44" s="10">
        <v>16</v>
      </c>
      <c r="E44" s="10">
        <v>1510</v>
      </c>
      <c r="F44" s="10">
        <v>8020</v>
      </c>
      <c r="G44" s="11" t="s">
        <v>50</v>
      </c>
      <c r="H44" s="9">
        <v>1</v>
      </c>
      <c r="I44" s="19">
        <f t="shared" si="0"/>
        <v>1521.04112</v>
      </c>
      <c r="J44" s="17" t="s">
        <v>51</v>
      </c>
    </row>
    <row r="45" ht="16.5" spans="1:10">
      <c r="A45" s="9">
        <v>41</v>
      </c>
      <c r="B45" s="9" t="s">
        <v>49</v>
      </c>
      <c r="C45" s="18" t="s">
        <v>13</v>
      </c>
      <c r="D45" s="10">
        <v>16</v>
      </c>
      <c r="E45" s="10">
        <v>2005</v>
      </c>
      <c r="F45" s="10">
        <v>8020</v>
      </c>
      <c r="G45" s="11" t="s">
        <v>50</v>
      </c>
      <c r="H45" s="9">
        <v>1</v>
      </c>
      <c r="I45" s="19">
        <f t="shared" si="0"/>
        <v>2019.66056</v>
      </c>
      <c r="J45" s="17" t="s">
        <v>51</v>
      </c>
    </row>
    <row r="46" ht="16.5" spans="1:10">
      <c r="A46" s="9">
        <v>42</v>
      </c>
      <c r="B46" s="9" t="s">
        <v>49</v>
      </c>
      <c r="C46" s="18" t="s">
        <v>13</v>
      </c>
      <c r="D46" s="10">
        <v>16</v>
      </c>
      <c r="E46" s="10">
        <v>2005</v>
      </c>
      <c r="F46" s="10">
        <v>8370</v>
      </c>
      <c r="G46" s="11" t="s">
        <v>50</v>
      </c>
      <c r="H46" s="9">
        <v>1</v>
      </c>
      <c r="I46" s="19">
        <f t="shared" si="0"/>
        <v>2107.80036</v>
      </c>
      <c r="J46" s="17" t="s">
        <v>51</v>
      </c>
    </row>
    <row r="47" ht="16.5" spans="1:10">
      <c r="A47" s="9">
        <v>43</v>
      </c>
      <c r="B47" s="9" t="s">
        <v>49</v>
      </c>
      <c r="C47" s="18" t="s">
        <v>13</v>
      </c>
      <c r="D47" s="10">
        <v>16</v>
      </c>
      <c r="E47" s="10">
        <v>1720</v>
      </c>
      <c r="F47" s="10">
        <v>8220</v>
      </c>
      <c r="G47" s="11" t="s">
        <v>50</v>
      </c>
      <c r="H47" s="9">
        <v>1</v>
      </c>
      <c r="I47" s="19">
        <f t="shared" si="0"/>
        <v>1775.78304</v>
      </c>
      <c r="J47" s="17" t="s">
        <v>51</v>
      </c>
    </row>
    <row r="48" ht="16.5" spans="1:10">
      <c r="A48" s="9">
        <v>44</v>
      </c>
      <c r="B48" s="9" t="s">
        <v>49</v>
      </c>
      <c r="C48" s="18" t="s">
        <v>13</v>
      </c>
      <c r="D48" s="10">
        <v>16</v>
      </c>
      <c r="E48" s="10">
        <v>1960</v>
      </c>
      <c r="F48" s="10">
        <v>7930</v>
      </c>
      <c r="G48" s="11" t="s">
        <v>50</v>
      </c>
      <c r="H48" s="9">
        <v>1</v>
      </c>
      <c r="I48" s="19">
        <f t="shared" si="0"/>
        <v>1952.17568</v>
      </c>
      <c r="J48" s="17" t="s">
        <v>51</v>
      </c>
    </row>
    <row r="49" ht="16.5" spans="1:10">
      <c r="A49" s="9">
        <v>45</v>
      </c>
      <c r="B49" s="9" t="s">
        <v>49</v>
      </c>
      <c r="C49" s="18" t="s">
        <v>13</v>
      </c>
      <c r="D49" s="10">
        <v>16</v>
      </c>
      <c r="E49" s="10">
        <v>1505</v>
      </c>
      <c r="F49" s="10">
        <v>8020</v>
      </c>
      <c r="G49" s="11" t="s">
        <v>50</v>
      </c>
      <c r="H49" s="9">
        <v>1</v>
      </c>
      <c r="I49" s="19">
        <f t="shared" si="0"/>
        <v>1516.00456</v>
      </c>
      <c r="J49" s="17" t="s">
        <v>51</v>
      </c>
    </row>
    <row r="50" ht="16.5" spans="1:10">
      <c r="A50" s="9">
        <v>46</v>
      </c>
      <c r="B50" s="9" t="s">
        <v>49</v>
      </c>
      <c r="C50" s="18" t="s">
        <v>13</v>
      </c>
      <c r="D50" s="10">
        <v>16</v>
      </c>
      <c r="E50" s="10">
        <v>1505</v>
      </c>
      <c r="F50" s="10">
        <v>8020</v>
      </c>
      <c r="G50" s="11" t="s">
        <v>50</v>
      </c>
      <c r="H50" s="9">
        <v>1</v>
      </c>
      <c r="I50" s="19">
        <f t="shared" si="0"/>
        <v>1516.00456</v>
      </c>
      <c r="J50" s="17" t="s">
        <v>51</v>
      </c>
    </row>
    <row r="51" ht="16.5" spans="1:10">
      <c r="A51" s="9">
        <v>47</v>
      </c>
      <c r="B51" s="9" t="s">
        <v>49</v>
      </c>
      <c r="C51" s="18" t="s">
        <v>13</v>
      </c>
      <c r="D51" s="10">
        <v>16</v>
      </c>
      <c r="E51" s="10">
        <v>2005</v>
      </c>
      <c r="F51" s="10">
        <v>5000</v>
      </c>
      <c r="G51" s="11" t="s">
        <v>50</v>
      </c>
      <c r="H51" s="9">
        <v>1</v>
      </c>
      <c r="I51" s="19">
        <f t="shared" si="0"/>
        <v>1259.14</v>
      </c>
      <c r="J51" s="17" t="s">
        <v>51</v>
      </c>
    </row>
    <row r="52" ht="16.5" spans="1:10">
      <c r="A52" s="9">
        <v>48</v>
      </c>
      <c r="B52" s="9" t="s">
        <v>49</v>
      </c>
      <c r="C52" s="18" t="s">
        <v>13</v>
      </c>
      <c r="D52" s="10">
        <v>16</v>
      </c>
      <c r="E52" s="10">
        <v>2005</v>
      </c>
      <c r="F52" s="10">
        <v>8040</v>
      </c>
      <c r="G52" s="11" t="s">
        <v>50</v>
      </c>
      <c r="H52" s="9">
        <v>1</v>
      </c>
      <c r="I52" s="19">
        <f t="shared" si="0"/>
        <v>2024.69712</v>
      </c>
      <c r="J52" s="17" t="s">
        <v>51</v>
      </c>
    </row>
    <row r="53" ht="16.5" spans="1:10">
      <c r="A53" s="9">
        <v>50</v>
      </c>
      <c r="B53" s="9" t="s">
        <v>49</v>
      </c>
      <c r="C53" s="18" t="s">
        <v>13</v>
      </c>
      <c r="D53" s="10">
        <v>16</v>
      </c>
      <c r="E53" s="10">
        <v>1690</v>
      </c>
      <c r="F53" s="10">
        <v>10000</v>
      </c>
      <c r="G53" s="11" t="s">
        <v>50</v>
      </c>
      <c r="H53" s="9">
        <v>1</v>
      </c>
      <c r="I53" s="19">
        <f t="shared" si="0"/>
        <v>2122.64</v>
      </c>
      <c r="J53" s="17" t="s">
        <v>52</v>
      </c>
    </row>
    <row r="54" ht="16.5" spans="1:10">
      <c r="A54" s="9">
        <v>51</v>
      </c>
      <c r="B54" s="9" t="s">
        <v>49</v>
      </c>
      <c r="C54" s="18" t="s">
        <v>13</v>
      </c>
      <c r="D54" s="10">
        <v>16</v>
      </c>
      <c r="E54" s="10">
        <v>1710</v>
      </c>
      <c r="F54" s="10">
        <v>9850</v>
      </c>
      <c r="G54" s="11" t="s">
        <v>50</v>
      </c>
      <c r="H54" s="9">
        <v>1</v>
      </c>
      <c r="I54" s="19">
        <f t="shared" si="0"/>
        <v>2115.5436</v>
      </c>
      <c r="J54" s="17" t="s">
        <v>52</v>
      </c>
    </row>
    <row r="55" ht="16.5" spans="1:10">
      <c r="A55" s="9">
        <v>52</v>
      </c>
      <c r="B55" s="9" t="s">
        <v>49</v>
      </c>
      <c r="C55" s="18" t="s">
        <v>13</v>
      </c>
      <c r="D55" s="10">
        <v>16</v>
      </c>
      <c r="E55" s="10">
        <v>1690</v>
      </c>
      <c r="F55" s="10">
        <v>8030</v>
      </c>
      <c r="G55" s="11" t="s">
        <v>50</v>
      </c>
      <c r="H55" s="9">
        <v>1</v>
      </c>
      <c r="I55" s="19">
        <f t="shared" si="0"/>
        <v>1704.47992</v>
      </c>
      <c r="J55" s="17" t="s">
        <v>52</v>
      </c>
    </row>
    <row r="56" ht="16.5" spans="1:10">
      <c r="A56" s="9">
        <v>53</v>
      </c>
      <c r="B56" s="9" t="s">
        <v>49</v>
      </c>
      <c r="C56" s="18" t="s">
        <v>13</v>
      </c>
      <c r="D56" s="10">
        <v>16</v>
      </c>
      <c r="E56" s="10">
        <v>1690</v>
      </c>
      <c r="F56" s="10">
        <v>8020</v>
      </c>
      <c r="G56" s="11" t="s">
        <v>50</v>
      </c>
      <c r="H56" s="9">
        <v>1</v>
      </c>
      <c r="I56" s="19">
        <f t="shared" si="0"/>
        <v>1702.35728</v>
      </c>
      <c r="J56" s="17" t="s">
        <v>52</v>
      </c>
    </row>
    <row r="57" ht="16.5" spans="1:10">
      <c r="A57" s="9">
        <v>54</v>
      </c>
      <c r="B57" s="9" t="s">
        <v>49</v>
      </c>
      <c r="C57" s="18" t="s">
        <v>13</v>
      </c>
      <c r="D57" s="10">
        <v>16</v>
      </c>
      <c r="E57" s="10">
        <v>1690</v>
      </c>
      <c r="F57" s="10">
        <v>8020</v>
      </c>
      <c r="G57" s="11" t="s">
        <v>50</v>
      </c>
      <c r="H57" s="9">
        <v>1</v>
      </c>
      <c r="I57" s="19">
        <f t="shared" si="0"/>
        <v>1702.35728</v>
      </c>
      <c r="J57" s="17" t="s">
        <v>52</v>
      </c>
    </row>
    <row r="58" ht="16.5" spans="1:10">
      <c r="A58" s="9">
        <v>55</v>
      </c>
      <c r="B58" s="9" t="s">
        <v>49</v>
      </c>
      <c r="C58" s="18" t="s">
        <v>13</v>
      </c>
      <c r="D58" s="10">
        <v>16</v>
      </c>
      <c r="E58" s="10">
        <v>1690</v>
      </c>
      <c r="F58" s="10">
        <v>7840</v>
      </c>
      <c r="G58" s="11" t="s">
        <v>50</v>
      </c>
      <c r="H58" s="9">
        <v>1</v>
      </c>
      <c r="I58" s="19">
        <f t="shared" si="0"/>
        <v>1664.14976</v>
      </c>
      <c r="J58" s="17" t="s">
        <v>52</v>
      </c>
    </row>
    <row r="59" ht="16.5" spans="1:10">
      <c r="A59" s="9">
        <v>56</v>
      </c>
      <c r="B59" s="9" t="s">
        <v>49</v>
      </c>
      <c r="C59" s="18" t="s">
        <v>13</v>
      </c>
      <c r="D59" s="10">
        <v>16</v>
      </c>
      <c r="E59" s="10">
        <v>1690</v>
      </c>
      <c r="F59" s="10">
        <v>7620</v>
      </c>
      <c r="G59" s="11" t="s">
        <v>50</v>
      </c>
      <c r="H59" s="9">
        <v>1</v>
      </c>
      <c r="I59" s="19">
        <f t="shared" si="0"/>
        <v>1617.45168</v>
      </c>
      <c r="J59" s="17" t="s">
        <v>52</v>
      </c>
    </row>
    <row r="60" ht="16.5" spans="1:10">
      <c r="A60" s="9">
        <v>57</v>
      </c>
      <c r="B60" s="9" t="s">
        <v>49</v>
      </c>
      <c r="C60" s="18" t="s">
        <v>13</v>
      </c>
      <c r="D60" s="10">
        <v>16</v>
      </c>
      <c r="E60" s="10">
        <v>1690</v>
      </c>
      <c r="F60" s="10">
        <v>7620</v>
      </c>
      <c r="G60" s="11" t="s">
        <v>50</v>
      </c>
      <c r="H60" s="9">
        <v>1</v>
      </c>
      <c r="I60" s="19">
        <f t="shared" si="0"/>
        <v>1617.45168</v>
      </c>
      <c r="J60" s="17" t="s">
        <v>52</v>
      </c>
    </row>
    <row r="61" ht="16.5" spans="1:10">
      <c r="A61" s="9">
        <v>58</v>
      </c>
      <c r="B61" s="9" t="s">
        <v>49</v>
      </c>
      <c r="C61" s="18" t="s">
        <v>13</v>
      </c>
      <c r="D61" s="10">
        <v>16</v>
      </c>
      <c r="E61" s="10">
        <v>1775</v>
      </c>
      <c r="F61" s="10">
        <v>7350.00000000001</v>
      </c>
      <c r="G61" s="11" t="s">
        <v>50</v>
      </c>
      <c r="H61" s="9">
        <v>1</v>
      </c>
      <c r="I61" s="19">
        <f t="shared" si="0"/>
        <v>1638.609</v>
      </c>
      <c r="J61" s="17" t="s">
        <v>52</v>
      </c>
    </row>
    <row r="62" ht="16.5" spans="1:10">
      <c r="A62" s="9">
        <v>59</v>
      </c>
      <c r="B62" s="9" t="s">
        <v>49</v>
      </c>
      <c r="C62" s="18" t="s">
        <v>13</v>
      </c>
      <c r="D62" s="10">
        <v>16</v>
      </c>
      <c r="E62" s="10">
        <v>1775</v>
      </c>
      <c r="F62" s="10">
        <v>12470</v>
      </c>
      <c r="G62" s="11" t="s">
        <v>50</v>
      </c>
      <c r="H62" s="9">
        <v>1</v>
      </c>
      <c r="I62" s="19">
        <f t="shared" si="0"/>
        <v>2780.0618</v>
      </c>
      <c r="J62" s="17" t="s">
        <v>52</v>
      </c>
    </row>
    <row r="63" ht="16.5" spans="1:10">
      <c r="A63" s="9">
        <v>60</v>
      </c>
      <c r="B63" s="9" t="s">
        <v>49</v>
      </c>
      <c r="C63" s="18" t="s">
        <v>13</v>
      </c>
      <c r="D63" s="10">
        <v>16</v>
      </c>
      <c r="E63" s="10">
        <v>1780</v>
      </c>
      <c r="F63" s="10">
        <v>12400</v>
      </c>
      <c r="G63" s="11" t="s">
        <v>50</v>
      </c>
      <c r="H63" s="9">
        <v>1</v>
      </c>
      <c r="I63" s="19">
        <f t="shared" si="0"/>
        <v>2772.2432</v>
      </c>
      <c r="J63" s="17" t="s">
        <v>52</v>
      </c>
    </row>
    <row r="64" ht="16.5" spans="1:10">
      <c r="A64" s="9">
        <v>61</v>
      </c>
      <c r="B64" s="9" t="s">
        <v>49</v>
      </c>
      <c r="C64" s="18" t="s">
        <v>13</v>
      </c>
      <c r="D64" s="10">
        <v>16</v>
      </c>
      <c r="E64" s="10">
        <v>1800</v>
      </c>
      <c r="F64" s="10">
        <v>11540</v>
      </c>
      <c r="G64" s="11" t="s">
        <v>50</v>
      </c>
      <c r="H64" s="9">
        <v>1</v>
      </c>
      <c r="I64" s="19">
        <f t="shared" si="0"/>
        <v>2608.9632</v>
      </c>
      <c r="J64" s="17" t="s">
        <v>52</v>
      </c>
    </row>
    <row r="65" ht="16.5" spans="1:10">
      <c r="A65" s="9">
        <v>62</v>
      </c>
      <c r="B65" s="9" t="s">
        <v>49</v>
      </c>
      <c r="C65" s="18" t="s">
        <v>13</v>
      </c>
      <c r="D65" s="10">
        <v>16</v>
      </c>
      <c r="E65" s="10">
        <v>1765</v>
      </c>
      <c r="F65" s="10">
        <v>7590</v>
      </c>
      <c r="G65" s="11" t="s">
        <v>50</v>
      </c>
      <c r="H65" s="9">
        <v>1</v>
      </c>
      <c r="I65" s="19">
        <f t="shared" si="0"/>
        <v>1682.58156</v>
      </c>
      <c r="J65" s="17" t="s">
        <v>52</v>
      </c>
    </row>
    <row r="66" ht="16.5" spans="1:10">
      <c r="A66" s="9">
        <v>66</v>
      </c>
      <c r="B66" s="9" t="s">
        <v>49</v>
      </c>
      <c r="C66" s="18" t="s">
        <v>13</v>
      </c>
      <c r="D66" s="10">
        <v>16</v>
      </c>
      <c r="E66" s="10">
        <v>1995</v>
      </c>
      <c r="F66" s="10">
        <v>7720</v>
      </c>
      <c r="G66" s="11" t="s">
        <v>50</v>
      </c>
      <c r="H66" s="9">
        <v>1</v>
      </c>
      <c r="I66" s="19">
        <f t="shared" si="0"/>
        <v>1934.41584</v>
      </c>
      <c r="J66" s="17" t="s">
        <v>53</v>
      </c>
    </row>
    <row r="67" ht="16.5" spans="1:10">
      <c r="A67" s="9">
        <v>67</v>
      </c>
      <c r="B67" s="9" t="s">
        <v>49</v>
      </c>
      <c r="C67" s="18" t="s">
        <v>13</v>
      </c>
      <c r="D67" s="10">
        <v>12</v>
      </c>
      <c r="E67" s="10">
        <v>1970</v>
      </c>
      <c r="F67" s="10">
        <v>10020</v>
      </c>
      <c r="G67" s="11" t="s">
        <v>50</v>
      </c>
      <c r="H67" s="9">
        <v>2</v>
      </c>
      <c r="I67" s="19">
        <f t="shared" si="0"/>
        <v>3718.90296</v>
      </c>
      <c r="J67" s="17" t="s">
        <v>53</v>
      </c>
    </row>
    <row r="68" ht="16.5" spans="1:10">
      <c r="A68" s="9">
        <v>68</v>
      </c>
      <c r="B68" s="9" t="s">
        <v>49</v>
      </c>
      <c r="C68" s="18" t="s">
        <v>13</v>
      </c>
      <c r="D68" s="10">
        <v>12</v>
      </c>
      <c r="E68" s="10">
        <v>1960</v>
      </c>
      <c r="F68" s="10">
        <v>10860</v>
      </c>
      <c r="G68" s="11" t="s">
        <v>50</v>
      </c>
      <c r="H68" s="9">
        <v>1</v>
      </c>
      <c r="I68" s="19">
        <f t="shared" si="0"/>
        <v>2005.10352</v>
      </c>
      <c r="J68" s="17" t="s">
        <v>53</v>
      </c>
    </row>
    <row r="69" ht="16.5" spans="1:10">
      <c r="A69" s="9">
        <v>69</v>
      </c>
      <c r="B69" s="9" t="s">
        <v>49</v>
      </c>
      <c r="C69" s="18" t="s">
        <v>13</v>
      </c>
      <c r="D69" s="10">
        <v>12</v>
      </c>
      <c r="E69" s="10">
        <v>1780</v>
      </c>
      <c r="F69" s="10">
        <v>4840</v>
      </c>
      <c r="G69" s="11" t="s">
        <v>50</v>
      </c>
      <c r="H69" s="9">
        <v>1</v>
      </c>
      <c r="I69" s="19">
        <f>D69*E69*F69*H69*7.85/1000000</f>
        <v>811.55184</v>
      </c>
      <c r="J69" s="17" t="s">
        <v>53</v>
      </c>
    </row>
    <row r="70" ht="16.5" spans="1:10">
      <c r="A70" s="9">
        <v>70</v>
      </c>
      <c r="B70" s="9" t="s">
        <v>49</v>
      </c>
      <c r="C70" s="18" t="s">
        <v>13</v>
      </c>
      <c r="D70" s="10">
        <v>16</v>
      </c>
      <c r="E70" s="10">
        <v>1805</v>
      </c>
      <c r="F70" s="10">
        <v>9220</v>
      </c>
      <c r="G70" s="11" t="s">
        <v>50</v>
      </c>
      <c r="H70" s="9">
        <v>1</v>
      </c>
      <c r="I70" s="19">
        <f>D70*E70*F70*H70*7.85/1000000</f>
        <v>2090.24776</v>
      </c>
      <c r="J70" s="17" t="s">
        <v>53</v>
      </c>
    </row>
    <row r="71" ht="16.5" spans="1:10">
      <c r="A71" s="9">
        <v>72</v>
      </c>
      <c r="B71" s="9" t="s">
        <v>49</v>
      </c>
      <c r="C71" s="18" t="s">
        <v>13</v>
      </c>
      <c r="D71" s="10">
        <v>16</v>
      </c>
      <c r="E71" s="10">
        <v>1950</v>
      </c>
      <c r="F71" s="10">
        <f>(179920+1000)/4/5</f>
        <v>9046</v>
      </c>
      <c r="G71" s="11" t="s">
        <v>50</v>
      </c>
      <c r="H71" s="9">
        <v>5</v>
      </c>
      <c r="I71" s="16">
        <f>D71*E71*F71*H71*7.85/1000000</f>
        <v>11077.7316</v>
      </c>
      <c r="J71" s="17" t="s">
        <v>21</v>
      </c>
    </row>
    <row r="72" ht="16.5" spans="1:10">
      <c r="A72" s="9">
        <v>73</v>
      </c>
      <c r="B72" s="9" t="s">
        <v>49</v>
      </c>
      <c r="C72" s="18" t="s">
        <v>13</v>
      </c>
      <c r="D72" s="10">
        <v>16</v>
      </c>
      <c r="E72" s="10">
        <v>1720</v>
      </c>
      <c r="F72" s="10">
        <f>(179920+2000)*2/5/8</f>
        <v>9096</v>
      </c>
      <c r="G72" s="11" t="s">
        <v>50</v>
      </c>
      <c r="H72" s="9">
        <v>8</v>
      </c>
      <c r="I72" s="19">
        <f>D72*E72*F72*H72*7.85/1000000</f>
        <v>15720.216576</v>
      </c>
      <c r="J72" s="17" t="s">
        <v>54</v>
      </c>
    </row>
    <row r="73" ht="16.5" spans="1:10">
      <c r="A73" s="9" t="s">
        <v>55</v>
      </c>
      <c r="B73" s="9"/>
      <c r="C73" s="9"/>
      <c r="D73" s="9"/>
      <c r="E73" s="9"/>
      <c r="F73" s="9"/>
      <c r="G73" s="9"/>
      <c r="H73" s="9"/>
      <c r="I73" s="16">
        <f>SUM(I5:I72)</f>
        <v>143005.349072091</v>
      </c>
      <c r="J73" s="17"/>
    </row>
    <row r="74" ht="16.5" spans="1:10">
      <c r="A74" s="12" t="s">
        <v>56</v>
      </c>
      <c r="B74" s="12"/>
      <c r="C74" s="12"/>
      <c r="D74" s="12"/>
      <c r="E74" s="12"/>
      <c r="F74" s="12"/>
      <c r="G74" s="12"/>
      <c r="H74" s="12"/>
      <c r="I74" s="12"/>
      <c r="J74" s="12"/>
    </row>
    <row r="75" ht="16.5" spans="1:10">
      <c r="A75" s="12" t="s">
        <v>57</v>
      </c>
      <c r="B75" s="12"/>
      <c r="C75" s="12"/>
      <c r="D75" s="12"/>
      <c r="E75" s="12"/>
      <c r="F75" s="12"/>
      <c r="G75" s="12"/>
      <c r="H75" s="12"/>
      <c r="I75" s="12"/>
      <c r="J75" s="12"/>
    </row>
    <row r="76" ht="16.5" spans="1:10">
      <c r="A76" s="2" t="s">
        <v>58</v>
      </c>
      <c r="B76" s="2"/>
      <c r="C76" s="2"/>
      <c r="D76" s="2"/>
      <c r="E76" s="2"/>
      <c r="F76" s="2"/>
      <c r="G76" s="2"/>
      <c r="H76" s="2"/>
      <c r="I76" s="2"/>
      <c r="J76" s="2"/>
    </row>
  </sheetData>
  <autoFilter ref="A4:L76">
    <extLst/>
  </autoFilter>
  <mergeCells count="6">
    <mergeCell ref="A1:J1"/>
    <mergeCell ref="A2:F2"/>
    <mergeCell ref="A73:H73"/>
    <mergeCell ref="A74:J74"/>
    <mergeCell ref="A75:J75"/>
    <mergeCell ref="A76:J76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0"/>
  <sheetViews>
    <sheetView topLeftCell="A50" workbookViewId="0">
      <selection activeCell="A78" sqref="A78:J81"/>
    </sheetView>
  </sheetViews>
  <sheetFormatPr defaultColWidth="9" defaultRowHeight="13.5"/>
  <cols>
    <col min="4" max="4" width="12.625"/>
    <col min="5" max="5" width="9.375"/>
    <col min="6" max="6" width="12.625"/>
    <col min="11" max="12" width="12.625"/>
  </cols>
  <sheetData>
    <row r="1" ht="22.5" spans="1:10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</row>
    <row r="2" ht="16.5" spans="1:10">
      <c r="A2" s="2" t="s">
        <v>41</v>
      </c>
      <c r="B2" s="3"/>
      <c r="C2" s="3"/>
      <c r="D2" s="3"/>
      <c r="E2" s="3"/>
      <c r="F2" s="3"/>
      <c r="G2" s="3"/>
      <c r="H2" s="3"/>
      <c r="I2" s="3"/>
      <c r="J2" s="14"/>
    </row>
    <row r="3" ht="16.5" spans="1:10">
      <c r="A3" s="4" t="s">
        <v>60</v>
      </c>
      <c r="B3" s="5"/>
      <c r="C3" s="5"/>
      <c r="D3" s="3"/>
      <c r="E3" s="5"/>
      <c r="F3" s="5"/>
      <c r="G3" s="3"/>
      <c r="H3" s="3"/>
      <c r="I3" s="14"/>
      <c r="J3" s="14"/>
    </row>
    <row r="4" ht="15" spans="1:10">
      <c r="A4" s="6" t="s">
        <v>43</v>
      </c>
      <c r="B4" s="6" t="s">
        <v>0</v>
      </c>
      <c r="C4" s="7" t="s">
        <v>1</v>
      </c>
      <c r="D4" s="7" t="s">
        <v>44</v>
      </c>
      <c r="E4" s="7" t="s">
        <v>45</v>
      </c>
      <c r="F4" s="7" t="s">
        <v>46</v>
      </c>
      <c r="G4" s="8" t="s">
        <v>47</v>
      </c>
      <c r="H4" s="7" t="s">
        <v>4</v>
      </c>
      <c r="I4" s="15" t="s">
        <v>48</v>
      </c>
      <c r="J4" s="15" t="s">
        <v>5</v>
      </c>
    </row>
    <row r="5" ht="16.5" spans="1:10">
      <c r="A5" s="9">
        <v>1</v>
      </c>
      <c r="B5" s="9" t="s">
        <v>49</v>
      </c>
      <c r="C5" s="18" t="s">
        <v>13</v>
      </c>
      <c r="D5" s="10">
        <v>16</v>
      </c>
      <c r="E5" s="10">
        <v>1505</v>
      </c>
      <c r="F5" s="10">
        <v>9100</v>
      </c>
      <c r="G5" s="11" t="s">
        <v>50</v>
      </c>
      <c r="H5" s="9">
        <v>1</v>
      </c>
      <c r="I5" s="19">
        <f t="shared" ref="I5:I68" si="0">D5*E5*F5*H5*7.85/1000000</f>
        <v>1720.1548</v>
      </c>
      <c r="J5" s="17" t="s">
        <v>12</v>
      </c>
    </row>
    <row r="6" ht="16.5" spans="1:10">
      <c r="A6" s="9">
        <v>2</v>
      </c>
      <c r="B6" s="9" t="s">
        <v>49</v>
      </c>
      <c r="C6" s="18" t="s">
        <v>13</v>
      </c>
      <c r="D6" s="10">
        <v>16</v>
      </c>
      <c r="E6" s="10">
        <v>1505</v>
      </c>
      <c r="F6" s="10">
        <v>9100</v>
      </c>
      <c r="G6" s="11" t="s">
        <v>50</v>
      </c>
      <c r="H6" s="9">
        <v>1</v>
      </c>
      <c r="I6" s="19">
        <f t="shared" si="0"/>
        <v>1720.1548</v>
      </c>
      <c r="J6" s="17" t="s">
        <v>12</v>
      </c>
    </row>
    <row r="7" ht="16.5" spans="1:10">
      <c r="A7" s="9">
        <v>3</v>
      </c>
      <c r="B7" s="9" t="s">
        <v>49</v>
      </c>
      <c r="C7" s="18" t="s">
        <v>13</v>
      </c>
      <c r="D7" s="10">
        <v>16</v>
      </c>
      <c r="E7" s="10">
        <v>1505</v>
      </c>
      <c r="F7" s="10">
        <v>9100</v>
      </c>
      <c r="G7" s="11" t="s">
        <v>50</v>
      </c>
      <c r="H7" s="9">
        <v>1</v>
      </c>
      <c r="I7" s="19">
        <f t="shared" si="0"/>
        <v>1720.1548</v>
      </c>
      <c r="J7" s="17" t="s">
        <v>12</v>
      </c>
    </row>
    <row r="8" ht="16.5" spans="1:10">
      <c r="A8" s="9">
        <v>4</v>
      </c>
      <c r="B8" s="9" t="s">
        <v>49</v>
      </c>
      <c r="C8" s="18" t="s">
        <v>13</v>
      </c>
      <c r="D8" s="10">
        <v>16</v>
      </c>
      <c r="E8" s="10">
        <v>1800</v>
      </c>
      <c r="F8" s="10">
        <v>8300</v>
      </c>
      <c r="G8" s="11" t="s">
        <v>50</v>
      </c>
      <c r="H8" s="9">
        <v>1</v>
      </c>
      <c r="I8" s="19">
        <f t="shared" si="0"/>
        <v>1876.464</v>
      </c>
      <c r="J8" s="17" t="s">
        <v>12</v>
      </c>
    </row>
    <row r="9" ht="16.5" spans="1:10">
      <c r="A9" s="9">
        <v>5</v>
      </c>
      <c r="B9" s="9" t="s">
        <v>49</v>
      </c>
      <c r="C9" s="18" t="s">
        <v>13</v>
      </c>
      <c r="D9" s="10">
        <v>16</v>
      </c>
      <c r="E9" s="10">
        <v>1800</v>
      </c>
      <c r="F9" s="10">
        <v>8270</v>
      </c>
      <c r="G9" s="11" t="s">
        <v>50</v>
      </c>
      <c r="H9" s="9">
        <v>1</v>
      </c>
      <c r="I9" s="19">
        <f t="shared" si="0"/>
        <v>1869.6816</v>
      </c>
      <c r="J9" s="17" t="s">
        <v>12</v>
      </c>
    </row>
    <row r="10" ht="16.5" spans="1:10">
      <c r="A10" s="9">
        <v>6</v>
      </c>
      <c r="B10" s="9" t="s">
        <v>49</v>
      </c>
      <c r="C10" s="18" t="s">
        <v>13</v>
      </c>
      <c r="D10" s="10">
        <v>16</v>
      </c>
      <c r="E10" s="10">
        <v>1505</v>
      </c>
      <c r="F10" s="10">
        <v>7830</v>
      </c>
      <c r="G10" s="11" t="s">
        <v>50</v>
      </c>
      <c r="H10" s="9">
        <v>1</v>
      </c>
      <c r="I10" s="19">
        <f t="shared" si="0"/>
        <v>1480.08924</v>
      </c>
      <c r="J10" s="17" t="s">
        <v>12</v>
      </c>
    </row>
    <row r="11" ht="16.5" spans="1:10">
      <c r="A11" s="9">
        <v>7</v>
      </c>
      <c r="B11" s="9" t="s">
        <v>49</v>
      </c>
      <c r="C11" s="18" t="s">
        <v>13</v>
      </c>
      <c r="D11" s="10">
        <v>16</v>
      </c>
      <c r="E11" s="10">
        <v>1800</v>
      </c>
      <c r="F11" s="10">
        <v>7710</v>
      </c>
      <c r="G11" s="11" t="s">
        <v>50</v>
      </c>
      <c r="H11" s="9">
        <v>1</v>
      </c>
      <c r="I11" s="19">
        <f t="shared" si="0"/>
        <v>1743.0768</v>
      </c>
      <c r="J11" s="17" t="s">
        <v>12</v>
      </c>
    </row>
    <row r="12" ht="16.5" spans="1:10">
      <c r="A12" s="9">
        <v>8</v>
      </c>
      <c r="B12" s="9" t="s">
        <v>49</v>
      </c>
      <c r="C12" s="18" t="s">
        <v>13</v>
      </c>
      <c r="D12" s="10">
        <v>16</v>
      </c>
      <c r="E12" s="10">
        <v>1505</v>
      </c>
      <c r="F12" s="10">
        <v>7710</v>
      </c>
      <c r="G12" s="11" t="s">
        <v>50</v>
      </c>
      <c r="H12" s="9">
        <v>1</v>
      </c>
      <c r="I12" s="19">
        <f t="shared" si="0"/>
        <v>1457.40588</v>
      </c>
      <c r="J12" s="17" t="s">
        <v>12</v>
      </c>
    </row>
    <row r="13" ht="16.5" spans="1:10">
      <c r="A13" s="9">
        <v>9</v>
      </c>
      <c r="B13" s="9" t="s">
        <v>49</v>
      </c>
      <c r="C13" s="18" t="s">
        <v>13</v>
      </c>
      <c r="D13" s="10">
        <v>16</v>
      </c>
      <c r="E13" s="10">
        <v>1920</v>
      </c>
      <c r="F13" s="10">
        <v>7650</v>
      </c>
      <c r="G13" s="11" t="s">
        <v>50</v>
      </c>
      <c r="H13" s="9">
        <v>1</v>
      </c>
      <c r="I13" s="19">
        <f t="shared" si="0"/>
        <v>1844.8128</v>
      </c>
      <c r="J13" s="17" t="s">
        <v>12</v>
      </c>
    </row>
    <row r="14" ht="16.5" spans="1:10">
      <c r="A14" s="9">
        <v>10</v>
      </c>
      <c r="B14" s="9" t="s">
        <v>49</v>
      </c>
      <c r="C14" s="18" t="s">
        <v>13</v>
      </c>
      <c r="D14" s="10">
        <v>16</v>
      </c>
      <c r="E14" s="10">
        <v>1800</v>
      </c>
      <c r="F14" s="10">
        <v>7610</v>
      </c>
      <c r="G14" s="11" t="s">
        <v>50</v>
      </c>
      <c r="H14" s="9">
        <v>1</v>
      </c>
      <c r="I14" s="19">
        <f t="shared" si="0"/>
        <v>1720.4688</v>
      </c>
      <c r="J14" s="17" t="s">
        <v>12</v>
      </c>
    </row>
    <row r="15" ht="16.5" spans="1:10">
      <c r="A15" s="9">
        <v>11</v>
      </c>
      <c r="B15" s="9" t="s">
        <v>49</v>
      </c>
      <c r="C15" s="18" t="s">
        <v>13</v>
      </c>
      <c r="D15" s="10">
        <v>16</v>
      </c>
      <c r="E15" s="10">
        <v>1800</v>
      </c>
      <c r="F15" s="10">
        <v>7500</v>
      </c>
      <c r="G15" s="11" t="s">
        <v>50</v>
      </c>
      <c r="H15" s="9">
        <v>1</v>
      </c>
      <c r="I15" s="19">
        <f t="shared" si="0"/>
        <v>1695.6</v>
      </c>
      <c r="J15" s="17" t="s">
        <v>12</v>
      </c>
    </row>
    <row r="16" ht="16.5" spans="1:10">
      <c r="A16" s="9">
        <v>12</v>
      </c>
      <c r="B16" s="9" t="s">
        <v>49</v>
      </c>
      <c r="C16" s="18" t="s">
        <v>13</v>
      </c>
      <c r="D16" s="10">
        <v>16</v>
      </c>
      <c r="E16" s="10">
        <v>1980</v>
      </c>
      <c r="F16" s="10">
        <v>7490</v>
      </c>
      <c r="G16" s="11" t="s">
        <v>50</v>
      </c>
      <c r="H16" s="9">
        <v>1</v>
      </c>
      <c r="I16" s="19">
        <f t="shared" si="0"/>
        <v>1862.67312</v>
      </c>
      <c r="J16" s="17" t="s">
        <v>12</v>
      </c>
    </row>
    <row r="17" ht="16.5" spans="1:10">
      <c r="A17" s="9">
        <v>13</v>
      </c>
      <c r="B17" s="9" t="s">
        <v>49</v>
      </c>
      <c r="C17" s="18" t="s">
        <v>13</v>
      </c>
      <c r="D17" s="10">
        <v>16</v>
      </c>
      <c r="E17" s="10">
        <v>1500</v>
      </c>
      <c r="F17" s="10">
        <v>7460</v>
      </c>
      <c r="G17" s="11" t="s">
        <v>50</v>
      </c>
      <c r="H17" s="9">
        <v>1</v>
      </c>
      <c r="I17" s="19">
        <f t="shared" si="0"/>
        <v>1405.464</v>
      </c>
      <c r="J17" s="17" t="s">
        <v>12</v>
      </c>
    </row>
    <row r="18" ht="16.5" spans="1:10">
      <c r="A18" s="9">
        <v>14</v>
      </c>
      <c r="B18" s="9" t="s">
        <v>49</v>
      </c>
      <c r="C18" s="18" t="s">
        <v>13</v>
      </c>
      <c r="D18" s="10">
        <v>16</v>
      </c>
      <c r="E18" s="10">
        <v>1510</v>
      </c>
      <c r="F18" s="10">
        <v>7420</v>
      </c>
      <c r="G18" s="11" t="s">
        <v>50</v>
      </c>
      <c r="H18" s="9">
        <v>1</v>
      </c>
      <c r="I18" s="19">
        <f t="shared" si="0"/>
        <v>1407.24752</v>
      </c>
      <c r="J18" s="17" t="s">
        <v>12</v>
      </c>
    </row>
    <row r="19" ht="16.5" spans="1:10">
      <c r="A19" s="9">
        <v>15</v>
      </c>
      <c r="B19" s="9" t="s">
        <v>49</v>
      </c>
      <c r="C19" s="18" t="s">
        <v>13</v>
      </c>
      <c r="D19" s="10">
        <v>16</v>
      </c>
      <c r="E19" s="10">
        <v>1510</v>
      </c>
      <c r="F19" s="10">
        <v>7420</v>
      </c>
      <c r="G19" s="11" t="s">
        <v>50</v>
      </c>
      <c r="H19" s="9">
        <v>1</v>
      </c>
      <c r="I19" s="19">
        <f t="shared" si="0"/>
        <v>1407.24752</v>
      </c>
      <c r="J19" s="17" t="s">
        <v>12</v>
      </c>
    </row>
    <row r="20" ht="16.5" spans="1:10">
      <c r="A20" s="9">
        <v>16</v>
      </c>
      <c r="B20" s="9" t="s">
        <v>49</v>
      </c>
      <c r="C20" s="18" t="s">
        <v>13</v>
      </c>
      <c r="D20" s="10">
        <v>16</v>
      </c>
      <c r="E20" s="10">
        <v>1510</v>
      </c>
      <c r="F20" s="10">
        <v>7420</v>
      </c>
      <c r="G20" s="11" t="s">
        <v>50</v>
      </c>
      <c r="H20" s="9">
        <v>1</v>
      </c>
      <c r="I20" s="19">
        <f t="shared" si="0"/>
        <v>1407.24752</v>
      </c>
      <c r="J20" s="17" t="s">
        <v>12</v>
      </c>
    </row>
    <row r="21" ht="16.5" spans="1:10">
      <c r="A21" s="9">
        <v>17</v>
      </c>
      <c r="B21" s="9" t="s">
        <v>49</v>
      </c>
      <c r="C21" s="18" t="s">
        <v>13</v>
      </c>
      <c r="D21" s="10">
        <v>16</v>
      </c>
      <c r="E21" s="10">
        <v>1510</v>
      </c>
      <c r="F21" s="10">
        <v>7420</v>
      </c>
      <c r="G21" s="11" t="s">
        <v>50</v>
      </c>
      <c r="H21" s="9">
        <v>1</v>
      </c>
      <c r="I21" s="19">
        <f t="shared" si="0"/>
        <v>1407.24752</v>
      </c>
      <c r="J21" s="17" t="s">
        <v>12</v>
      </c>
    </row>
    <row r="22" ht="16.5" spans="1:10">
      <c r="A22" s="9">
        <v>18</v>
      </c>
      <c r="B22" s="9" t="s">
        <v>49</v>
      </c>
      <c r="C22" s="18" t="s">
        <v>13</v>
      </c>
      <c r="D22" s="10">
        <v>16</v>
      </c>
      <c r="E22" s="10">
        <v>1510</v>
      </c>
      <c r="F22" s="10">
        <v>7420</v>
      </c>
      <c r="G22" s="11" t="s">
        <v>50</v>
      </c>
      <c r="H22" s="9">
        <v>1</v>
      </c>
      <c r="I22" s="19">
        <f t="shared" si="0"/>
        <v>1407.24752</v>
      </c>
      <c r="J22" s="17" t="s">
        <v>12</v>
      </c>
    </row>
    <row r="23" ht="16.5" spans="1:10">
      <c r="A23" s="9">
        <v>19</v>
      </c>
      <c r="B23" s="9" t="s">
        <v>49</v>
      </c>
      <c r="C23" s="18" t="s">
        <v>13</v>
      </c>
      <c r="D23" s="10">
        <v>16</v>
      </c>
      <c r="E23" s="10">
        <v>1800</v>
      </c>
      <c r="F23" s="10">
        <v>7400</v>
      </c>
      <c r="G23" s="11" t="s">
        <v>50</v>
      </c>
      <c r="H23" s="9">
        <v>1</v>
      </c>
      <c r="I23" s="19">
        <f t="shared" si="0"/>
        <v>1672.992</v>
      </c>
      <c r="J23" s="17" t="s">
        <v>12</v>
      </c>
    </row>
    <row r="24" ht="16.5" spans="1:10">
      <c r="A24" s="9">
        <v>20</v>
      </c>
      <c r="B24" s="9" t="s">
        <v>49</v>
      </c>
      <c r="C24" s="18" t="s">
        <v>13</v>
      </c>
      <c r="D24" s="10">
        <v>16</v>
      </c>
      <c r="E24" s="10">
        <v>1800</v>
      </c>
      <c r="F24" s="10">
        <v>7370</v>
      </c>
      <c r="G24" s="11" t="s">
        <v>50</v>
      </c>
      <c r="H24" s="9">
        <v>1</v>
      </c>
      <c r="I24" s="19">
        <f t="shared" si="0"/>
        <v>1666.2096</v>
      </c>
      <c r="J24" s="17" t="s">
        <v>12</v>
      </c>
    </row>
    <row r="25" ht="16.5" spans="1:10">
      <c r="A25" s="9">
        <v>21</v>
      </c>
      <c r="B25" s="9" t="s">
        <v>49</v>
      </c>
      <c r="C25" s="18" t="s">
        <v>13</v>
      </c>
      <c r="D25" s="10">
        <v>16</v>
      </c>
      <c r="E25" s="10">
        <v>1800</v>
      </c>
      <c r="F25" s="10">
        <v>7350</v>
      </c>
      <c r="G25" s="11" t="s">
        <v>50</v>
      </c>
      <c r="H25" s="9">
        <v>1</v>
      </c>
      <c r="I25" s="19">
        <f t="shared" si="0"/>
        <v>1661.688</v>
      </c>
      <c r="J25" s="17" t="s">
        <v>12</v>
      </c>
    </row>
    <row r="26" ht="16.5" spans="1:10">
      <c r="A26" s="9">
        <v>22</v>
      </c>
      <c r="B26" s="9" t="s">
        <v>49</v>
      </c>
      <c r="C26" s="18" t="s">
        <v>13</v>
      </c>
      <c r="D26" s="10">
        <v>16</v>
      </c>
      <c r="E26" s="10">
        <v>1800</v>
      </c>
      <c r="F26" s="10">
        <v>7140</v>
      </c>
      <c r="G26" s="11" t="s">
        <v>50</v>
      </c>
      <c r="H26" s="9">
        <v>1</v>
      </c>
      <c r="I26" s="19">
        <f t="shared" si="0"/>
        <v>1614.2112</v>
      </c>
      <c r="J26" s="17" t="s">
        <v>12</v>
      </c>
    </row>
    <row r="27" ht="16.5" spans="1:10">
      <c r="A27" s="9">
        <v>23</v>
      </c>
      <c r="B27" s="9" t="s">
        <v>49</v>
      </c>
      <c r="C27" s="18" t="s">
        <v>13</v>
      </c>
      <c r="D27" s="10">
        <v>16</v>
      </c>
      <c r="E27" s="10">
        <v>1800</v>
      </c>
      <c r="F27" s="10">
        <v>7140</v>
      </c>
      <c r="G27" s="11" t="s">
        <v>50</v>
      </c>
      <c r="H27" s="9">
        <v>1</v>
      </c>
      <c r="I27" s="19">
        <f t="shared" si="0"/>
        <v>1614.2112</v>
      </c>
      <c r="J27" s="17" t="s">
        <v>12</v>
      </c>
    </row>
    <row r="28" ht="16.5" spans="1:10">
      <c r="A28" s="9">
        <v>24</v>
      </c>
      <c r="B28" s="9" t="s">
        <v>49</v>
      </c>
      <c r="C28" s="18" t="s">
        <v>13</v>
      </c>
      <c r="D28" s="10">
        <v>16</v>
      </c>
      <c r="E28" s="10">
        <v>1510</v>
      </c>
      <c r="F28" s="10">
        <v>7420</v>
      </c>
      <c r="G28" s="11" t="s">
        <v>50</v>
      </c>
      <c r="H28" s="9">
        <v>1</v>
      </c>
      <c r="I28" s="19">
        <f t="shared" si="0"/>
        <v>1407.24752</v>
      </c>
      <c r="J28" s="17" t="s">
        <v>12</v>
      </c>
    </row>
    <row r="29" ht="16.5" spans="1:10">
      <c r="A29" s="9">
        <v>25</v>
      </c>
      <c r="B29" s="9" t="s">
        <v>49</v>
      </c>
      <c r="C29" s="18" t="s">
        <v>13</v>
      </c>
      <c r="D29" s="10">
        <v>16</v>
      </c>
      <c r="E29" s="10">
        <v>1510</v>
      </c>
      <c r="F29" s="10">
        <v>7770</v>
      </c>
      <c r="G29" s="11" t="s">
        <v>50</v>
      </c>
      <c r="H29" s="9">
        <v>1</v>
      </c>
      <c r="I29" s="19">
        <f t="shared" si="0"/>
        <v>1473.62712</v>
      </c>
      <c r="J29" s="17" t="s">
        <v>12</v>
      </c>
    </row>
    <row r="30" ht="16.5" spans="1:10">
      <c r="A30" s="9">
        <v>26</v>
      </c>
      <c r="B30" s="9" t="s">
        <v>49</v>
      </c>
      <c r="C30" s="18" t="s">
        <v>13</v>
      </c>
      <c r="D30" s="10">
        <v>16</v>
      </c>
      <c r="E30" s="10">
        <v>1510</v>
      </c>
      <c r="F30" s="10">
        <v>7420</v>
      </c>
      <c r="G30" s="11" t="s">
        <v>50</v>
      </c>
      <c r="H30" s="9">
        <v>1</v>
      </c>
      <c r="I30" s="19">
        <f t="shared" si="0"/>
        <v>1407.24752</v>
      </c>
      <c r="J30" s="17" t="s">
        <v>12</v>
      </c>
    </row>
    <row r="31" ht="16.5" spans="1:10">
      <c r="A31" s="9">
        <v>27</v>
      </c>
      <c r="B31" s="9" t="s">
        <v>49</v>
      </c>
      <c r="C31" s="18" t="s">
        <v>13</v>
      </c>
      <c r="D31" s="10">
        <v>16</v>
      </c>
      <c r="E31" s="10">
        <v>1510</v>
      </c>
      <c r="F31" s="10">
        <v>7420</v>
      </c>
      <c r="G31" s="11" t="s">
        <v>50</v>
      </c>
      <c r="H31" s="9">
        <v>1</v>
      </c>
      <c r="I31" s="19">
        <f t="shared" si="0"/>
        <v>1407.24752</v>
      </c>
      <c r="J31" s="17" t="s">
        <v>12</v>
      </c>
    </row>
    <row r="32" ht="16.5" spans="1:10">
      <c r="A32" s="9">
        <v>28</v>
      </c>
      <c r="B32" s="9" t="s">
        <v>49</v>
      </c>
      <c r="C32" s="18" t="s">
        <v>13</v>
      </c>
      <c r="D32" s="10">
        <v>16</v>
      </c>
      <c r="E32" s="10">
        <v>1505.0000000001</v>
      </c>
      <c r="F32" s="10">
        <v>7420</v>
      </c>
      <c r="G32" s="11" t="s">
        <v>50</v>
      </c>
      <c r="H32" s="9">
        <v>1</v>
      </c>
      <c r="I32" s="19">
        <f t="shared" si="0"/>
        <v>1402.58776000009</v>
      </c>
      <c r="J32" s="17" t="s">
        <v>12</v>
      </c>
    </row>
    <row r="33" ht="16.5" spans="1:10">
      <c r="A33" s="9">
        <v>37</v>
      </c>
      <c r="B33" s="9" t="s">
        <v>49</v>
      </c>
      <c r="C33" s="18" t="s">
        <v>13</v>
      </c>
      <c r="D33" s="10">
        <v>16</v>
      </c>
      <c r="E33" s="10">
        <v>1510</v>
      </c>
      <c r="F33" s="10">
        <v>9400</v>
      </c>
      <c r="G33" s="11" t="s">
        <v>50</v>
      </c>
      <c r="H33" s="9">
        <v>1</v>
      </c>
      <c r="I33" s="19">
        <f t="shared" si="0"/>
        <v>1782.7664</v>
      </c>
      <c r="J33" s="17" t="s">
        <v>51</v>
      </c>
    </row>
    <row r="34" ht="16.5" spans="1:10">
      <c r="A34" s="9">
        <v>38</v>
      </c>
      <c r="B34" s="9" t="s">
        <v>49</v>
      </c>
      <c r="C34" s="18" t="s">
        <v>13</v>
      </c>
      <c r="D34" s="10">
        <v>16</v>
      </c>
      <c r="E34" s="10">
        <v>1505</v>
      </c>
      <c r="F34" s="10">
        <v>8090</v>
      </c>
      <c r="G34" s="11" t="s">
        <v>50</v>
      </c>
      <c r="H34" s="9">
        <v>1</v>
      </c>
      <c r="I34" s="19">
        <f t="shared" si="0"/>
        <v>1529.23652</v>
      </c>
      <c r="J34" s="17" t="s">
        <v>51</v>
      </c>
    </row>
    <row r="35" ht="16.5" spans="1:10">
      <c r="A35" s="9">
        <v>39</v>
      </c>
      <c r="B35" s="9" t="s">
        <v>49</v>
      </c>
      <c r="C35" s="18" t="s">
        <v>13</v>
      </c>
      <c r="D35" s="10">
        <v>16</v>
      </c>
      <c r="E35" s="10">
        <v>1510</v>
      </c>
      <c r="F35" s="10">
        <v>8020</v>
      </c>
      <c r="G35" s="11" t="s">
        <v>50</v>
      </c>
      <c r="H35" s="9">
        <v>1</v>
      </c>
      <c r="I35" s="19">
        <f t="shared" si="0"/>
        <v>1521.04112</v>
      </c>
      <c r="J35" s="17" t="s">
        <v>51</v>
      </c>
    </row>
    <row r="36" ht="16.5" spans="1:10">
      <c r="A36" s="9">
        <v>40</v>
      </c>
      <c r="B36" s="9" t="s">
        <v>49</v>
      </c>
      <c r="C36" s="18" t="s">
        <v>13</v>
      </c>
      <c r="D36" s="10">
        <v>16</v>
      </c>
      <c r="E36" s="10">
        <v>2010</v>
      </c>
      <c r="F36" s="10">
        <v>8030</v>
      </c>
      <c r="G36" s="11" t="s">
        <v>50</v>
      </c>
      <c r="H36" s="9">
        <v>1</v>
      </c>
      <c r="I36" s="19">
        <f t="shared" si="0"/>
        <v>2027.22168</v>
      </c>
      <c r="J36" s="17" t="s">
        <v>51</v>
      </c>
    </row>
    <row r="37" ht="16.5" spans="1:10">
      <c r="A37" s="9">
        <v>41</v>
      </c>
      <c r="B37" s="9" t="s">
        <v>49</v>
      </c>
      <c r="C37" s="18" t="s">
        <v>13</v>
      </c>
      <c r="D37" s="10">
        <v>16</v>
      </c>
      <c r="E37" s="10">
        <v>1790</v>
      </c>
      <c r="F37" s="10">
        <v>12120</v>
      </c>
      <c r="G37" s="11" t="s">
        <v>50</v>
      </c>
      <c r="H37" s="9">
        <v>1</v>
      </c>
      <c r="I37" s="19">
        <f t="shared" si="0"/>
        <v>2724.86688</v>
      </c>
      <c r="J37" s="17" t="s">
        <v>51</v>
      </c>
    </row>
    <row r="38" ht="16.5" spans="1:10">
      <c r="A38" s="9">
        <v>42</v>
      </c>
      <c r="B38" s="9" t="s">
        <v>49</v>
      </c>
      <c r="C38" s="18" t="s">
        <v>13</v>
      </c>
      <c r="D38" s="10">
        <v>16</v>
      </c>
      <c r="E38" s="10">
        <v>1790</v>
      </c>
      <c r="F38" s="10">
        <v>8420</v>
      </c>
      <c r="G38" s="11" t="s">
        <v>50</v>
      </c>
      <c r="H38" s="9">
        <v>1</v>
      </c>
      <c r="I38" s="19">
        <f t="shared" si="0"/>
        <v>1893.01808</v>
      </c>
      <c r="J38" s="17" t="s">
        <v>51</v>
      </c>
    </row>
    <row r="39" ht="16.5" spans="1:10">
      <c r="A39" s="9">
        <v>43</v>
      </c>
      <c r="B39" s="9" t="s">
        <v>49</v>
      </c>
      <c r="C39" s="18" t="s">
        <v>13</v>
      </c>
      <c r="D39" s="10">
        <v>16</v>
      </c>
      <c r="E39" s="10">
        <v>1505</v>
      </c>
      <c r="F39" s="10">
        <v>8080</v>
      </c>
      <c r="G39" s="11" t="s">
        <v>50</v>
      </c>
      <c r="H39" s="9">
        <v>1</v>
      </c>
      <c r="I39" s="19">
        <f t="shared" si="0"/>
        <v>1527.34624</v>
      </c>
      <c r="J39" s="17" t="s">
        <v>51</v>
      </c>
    </row>
    <row r="40" ht="16.5" spans="1:10">
      <c r="A40" s="9">
        <v>44</v>
      </c>
      <c r="B40" s="9" t="s">
        <v>49</v>
      </c>
      <c r="C40" s="18" t="s">
        <v>13</v>
      </c>
      <c r="D40" s="10">
        <v>16</v>
      </c>
      <c r="E40" s="10">
        <v>1505</v>
      </c>
      <c r="F40" s="10">
        <v>8020</v>
      </c>
      <c r="G40" s="11" t="s">
        <v>50</v>
      </c>
      <c r="H40" s="9">
        <v>1</v>
      </c>
      <c r="I40" s="19">
        <f t="shared" si="0"/>
        <v>1516.00456</v>
      </c>
      <c r="J40" s="17" t="s">
        <v>51</v>
      </c>
    </row>
    <row r="41" ht="16.5" spans="1:10">
      <c r="A41" s="9">
        <v>45</v>
      </c>
      <c r="B41" s="9" t="s">
        <v>49</v>
      </c>
      <c r="C41" s="18" t="s">
        <v>13</v>
      </c>
      <c r="D41" s="10">
        <v>16</v>
      </c>
      <c r="E41" s="10">
        <v>1800</v>
      </c>
      <c r="F41" s="10">
        <v>8010</v>
      </c>
      <c r="G41" s="11" t="s">
        <v>50</v>
      </c>
      <c r="H41" s="9">
        <v>1</v>
      </c>
      <c r="I41" s="19">
        <f t="shared" si="0"/>
        <v>1810.9008</v>
      </c>
      <c r="J41" s="17" t="s">
        <v>51</v>
      </c>
    </row>
    <row r="42" ht="16.5" spans="1:10">
      <c r="A42" s="9">
        <v>46</v>
      </c>
      <c r="B42" s="9" t="s">
        <v>49</v>
      </c>
      <c r="C42" s="18" t="s">
        <v>13</v>
      </c>
      <c r="D42" s="10">
        <v>16</v>
      </c>
      <c r="E42" s="10">
        <v>1800</v>
      </c>
      <c r="F42" s="10">
        <v>8270</v>
      </c>
      <c r="G42" s="11" t="s">
        <v>50</v>
      </c>
      <c r="H42" s="9">
        <v>1</v>
      </c>
      <c r="I42" s="19">
        <f t="shared" si="0"/>
        <v>1869.6816</v>
      </c>
      <c r="J42" s="17" t="s">
        <v>51</v>
      </c>
    </row>
    <row r="43" ht="16.5" spans="1:10">
      <c r="A43" s="9">
        <v>47</v>
      </c>
      <c r="B43" s="9" t="s">
        <v>49</v>
      </c>
      <c r="C43" s="18" t="s">
        <v>13</v>
      </c>
      <c r="D43" s="10">
        <v>16</v>
      </c>
      <c r="E43" s="10">
        <v>1505.00000002349</v>
      </c>
      <c r="F43" s="10">
        <v>8020</v>
      </c>
      <c r="G43" s="11" t="s">
        <v>50</v>
      </c>
      <c r="H43" s="9">
        <v>1</v>
      </c>
      <c r="I43" s="19">
        <f t="shared" si="0"/>
        <v>1516.00456002366</v>
      </c>
      <c r="J43" s="17" t="s">
        <v>51</v>
      </c>
    </row>
    <row r="44" ht="16.5" spans="1:10">
      <c r="A44" s="9">
        <v>48</v>
      </c>
      <c r="B44" s="9" t="s">
        <v>49</v>
      </c>
      <c r="C44" s="18" t="s">
        <v>13</v>
      </c>
      <c r="D44" s="10">
        <v>16</v>
      </c>
      <c r="E44" s="10">
        <v>2005</v>
      </c>
      <c r="F44" s="10">
        <v>8020</v>
      </c>
      <c r="G44" s="11" t="s">
        <v>50</v>
      </c>
      <c r="H44" s="9">
        <v>1</v>
      </c>
      <c r="I44" s="19">
        <f t="shared" si="0"/>
        <v>2019.66056</v>
      </c>
      <c r="J44" s="17" t="s">
        <v>51</v>
      </c>
    </row>
    <row r="45" ht="16.5" spans="1:10">
      <c r="A45" s="9">
        <v>49</v>
      </c>
      <c r="B45" s="9" t="s">
        <v>49</v>
      </c>
      <c r="C45" s="18" t="s">
        <v>13</v>
      </c>
      <c r="D45" s="10">
        <v>16</v>
      </c>
      <c r="E45" s="10">
        <v>2005</v>
      </c>
      <c r="F45" s="10">
        <v>9400</v>
      </c>
      <c r="G45" s="11" t="s">
        <v>50</v>
      </c>
      <c r="H45" s="9">
        <v>1</v>
      </c>
      <c r="I45" s="19">
        <f t="shared" si="0"/>
        <v>2367.1832</v>
      </c>
      <c r="J45" s="17" t="s">
        <v>51</v>
      </c>
    </row>
    <row r="46" ht="16.5" spans="1:10">
      <c r="A46" s="9">
        <v>50</v>
      </c>
      <c r="B46" s="9" t="s">
        <v>49</v>
      </c>
      <c r="C46" s="18" t="s">
        <v>13</v>
      </c>
      <c r="D46" s="10">
        <v>16</v>
      </c>
      <c r="E46" s="10">
        <v>1605</v>
      </c>
      <c r="F46" s="10">
        <v>12400</v>
      </c>
      <c r="G46" s="11" t="s">
        <v>50</v>
      </c>
      <c r="H46" s="9">
        <v>1</v>
      </c>
      <c r="I46" s="19">
        <f t="shared" si="0"/>
        <v>2499.6912</v>
      </c>
      <c r="J46" s="17" t="s">
        <v>51</v>
      </c>
    </row>
    <row r="47" ht="16.5" spans="1:10">
      <c r="A47" s="9">
        <v>55</v>
      </c>
      <c r="B47" s="9" t="s">
        <v>49</v>
      </c>
      <c r="C47" s="18" t="s">
        <v>13</v>
      </c>
      <c r="D47" s="10">
        <v>16</v>
      </c>
      <c r="E47" s="10">
        <v>1690</v>
      </c>
      <c r="F47" s="10">
        <v>9400</v>
      </c>
      <c r="G47" s="11" t="s">
        <v>50</v>
      </c>
      <c r="H47" s="9">
        <v>1</v>
      </c>
      <c r="I47" s="19">
        <f t="shared" si="0"/>
        <v>1995.2816</v>
      </c>
      <c r="J47" s="17" t="s">
        <v>52</v>
      </c>
    </row>
    <row r="48" ht="16.5" spans="1:10">
      <c r="A48" s="9">
        <v>56</v>
      </c>
      <c r="B48" s="9" t="s">
        <v>49</v>
      </c>
      <c r="C48" s="18" t="s">
        <v>13</v>
      </c>
      <c r="D48" s="10">
        <v>16</v>
      </c>
      <c r="E48" s="10">
        <v>1720</v>
      </c>
      <c r="F48" s="10">
        <v>9200</v>
      </c>
      <c r="G48" s="11" t="s">
        <v>50</v>
      </c>
      <c r="H48" s="9">
        <v>1</v>
      </c>
      <c r="I48" s="19">
        <f t="shared" si="0"/>
        <v>1987.4944</v>
      </c>
      <c r="J48" s="17" t="s">
        <v>52</v>
      </c>
    </row>
    <row r="49" ht="16.5" spans="1:10">
      <c r="A49" s="9">
        <v>57</v>
      </c>
      <c r="B49" s="9" t="s">
        <v>49</v>
      </c>
      <c r="C49" s="18" t="s">
        <v>13</v>
      </c>
      <c r="D49" s="10">
        <v>16</v>
      </c>
      <c r="E49" s="10">
        <v>1690</v>
      </c>
      <c r="F49" s="10">
        <v>8020</v>
      </c>
      <c r="G49" s="11" t="s">
        <v>50</v>
      </c>
      <c r="H49" s="9">
        <v>1</v>
      </c>
      <c r="I49" s="19">
        <f t="shared" si="0"/>
        <v>1702.35728</v>
      </c>
      <c r="J49" s="17" t="s">
        <v>52</v>
      </c>
    </row>
    <row r="50" ht="16.5" spans="1:10">
      <c r="A50" s="9">
        <v>58</v>
      </c>
      <c r="B50" s="9" t="s">
        <v>49</v>
      </c>
      <c r="C50" s="18" t="s">
        <v>13</v>
      </c>
      <c r="D50" s="10">
        <v>16</v>
      </c>
      <c r="E50" s="10">
        <v>1690</v>
      </c>
      <c r="F50" s="10">
        <v>8020</v>
      </c>
      <c r="G50" s="11" t="s">
        <v>50</v>
      </c>
      <c r="H50" s="9">
        <v>1</v>
      </c>
      <c r="I50" s="19">
        <f t="shared" si="0"/>
        <v>1702.35728</v>
      </c>
      <c r="J50" s="17" t="s">
        <v>52</v>
      </c>
    </row>
    <row r="51" ht="16.5" spans="1:10">
      <c r="A51" s="9">
        <v>59</v>
      </c>
      <c r="B51" s="9" t="s">
        <v>49</v>
      </c>
      <c r="C51" s="18" t="s">
        <v>13</v>
      </c>
      <c r="D51" s="10">
        <v>16</v>
      </c>
      <c r="E51" s="10">
        <v>1725</v>
      </c>
      <c r="F51" s="10">
        <v>7990</v>
      </c>
      <c r="G51" s="11" t="s">
        <v>50</v>
      </c>
      <c r="H51" s="9">
        <v>1</v>
      </c>
      <c r="I51" s="19">
        <f t="shared" si="0"/>
        <v>1731.1134</v>
      </c>
      <c r="J51" s="17" t="s">
        <v>52</v>
      </c>
    </row>
    <row r="52" ht="16.5" spans="1:10">
      <c r="A52" s="9">
        <v>60</v>
      </c>
      <c r="B52" s="9" t="s">
        <v>49</v>
      </c>
      <c r="C52" s="18" t="s">
        <v>13</v>
      </c>
      <c r="D52" s="10">
        <v>16</v>
      </c>
      <c r="E52" s="10">
        <v>1720</v>
      </c>
      <c r="F52" s="10">
        <v>7790</v>
      </c>
      <c r="G52" s="11" t="s">
        <v>50</v>
      </c>
      <c r="H52" s="9">
        <v>1</v>
      </c>
      <c r="I52" s="19">
        <f t="shared" si="0"/>
        <v>1682.88928</v>
      </c>
      <c r="J52" s="17" t="s">
        <v>52</v>
      </c>
    </row>
    <row r="53" ht="16.5" spans="1:10">
      <c r="A53" s="9">
        <v>61</v>
      </c>
      <c r="B53" s="9" t="s">
        <v>49</v>
      </c>
      <c r="C53" s="18" t="s">
        <v>13</v>
      </c>
      <c r="D53" s="10">
        <v>16</v>
      </c>
      <c r="E53" s="10">
        <v>1690</v>
      </c>
      <c r="F53" s="10">
        <v>7620</v>
      </c>
      <c r="G53" s="11" t="s">
        <v>50</v>
      </c>
      <c r="H53" s="9">
        <v>1</v>
      </c>
      <c r="I53" s="19">
        <f t="shared" si="0"/>
        <v>1617.45168</v>
      </c>
      <c r="J53" s="17" t="s">
        <v>52</v>
      </c>
    </row>
    <row r="54" ht="16.5" spans="1:10">
      <c r="A54" s="9">
        <v>62</v>
      </c>
      <c r="B54" s="9" t="s">
        <v>49</v>
      </c>
      <c r="C54" s="18" t="s">
        <v>13</v>
      </c>
      <c r="D54" s="10">
        <v>16</v>
      </c>
      <c r="E54" s="10">
        <v>1720</v>
      </c>
      <c r="F54" s="10">
        <v>7620</v>
      </c>
      <c r="G54" s="11" t="s">
        <v>50</v>
      </c>
      <c r="H54" s="9">
        <v>1</v>
      </c>
      <c r="I54" s="19">
        <f t="shared" si="0"/>
        <v>1646.16384</v>
      </c>
      <c r="J54" s="17" t="s">
        <v>52</v>
      </c>
    </row>
    <row r="55" ht="16.5" spans="1:10">
      <c r="A55" s="9">
        <v>63</v>
      </c>
      <c r="B55" s="9" t="s">
        <v>49</v>
      </c>
      <c r="C55" s="18" t="s">
        <v>13</v>
      </c>
      <c r="D55" s="10">
        <v>16</v>
      </c>
      <c r="E55" s="10">
        <v>1840</v>
      </c>
      <c r="F55" s="10">
        <v>12070</v>
      </c>
      <c r="G55" s="11" t="s">
        <v>50</v>
      </c>
      <c r="H55" s="9">
        <v>1</v>
      </c>
      <c r="I55" s="19">
        <f t="shared" si="0"/>
        <v>2789.42528</v>
      </c>
      <c r="J55" s="17" t="s">
        <v>52</v>
      </c>
    </row>
    <row r="56" ht="16.5" spans="1:10">
      <c r="A56" s="9">
        <v>64</v>
      </c>
      <c r="B56" s="9" t="s">
        <v>49</v>
      </c>
      <c r="C56" s="18" t="s">
        <v>13</v>
      </c>
      <c r="D56" s="10">
        <v>16</v>
      </c>
      <c r="E56" s="10">
        <v>1755</v>
      </c>
      <c r="F56" s="10">
        <v>11760</v>
      </c>
      <c r="G56" s="11" t="s">
        <v>50</v>
      </c>
      <c r="H56" s="9">
        <v>1</v>
      </c>
      <c r="I56" s="19">
        <f t="shared" si="0"/>
        <v>2592.23328</v>
      </c>
      <c r="J56" s="17" t="s">
        <v>52</v>
      </c>
    </row>
    <row r="57" ht="16.5" spans="1:10">
      <c r="A57" s="9">
        <v>65</v>
      </c>
      <c r="B57" s="9" t="s">
        <v>49</v>
      </c>
      <c r="C57" s="18" t="s">
        <v>13</v>
      </c>
      <c r="D57" s="10">
        <v>16</v>
      </c>
      <c r="E57" s="10">
        <v>1845</v>
      </c>
      <c r="F57" s="10">
        <v>11700</v>
      </c>
      <c r="G57" s="11" t="s">
        <v>50</v>
      </c>
      <c r="H57" s="9">
        <v>1</v>
      </c>
      <c r="I57" s="19">
        <f t="shared" si="0"/>
        <v>2711.2644</v>
      </c>
      <c r="J57" s="17" t="s">
        <v>52</v>
      </c>
    </row>
    <row r="58" ht="16.5" spans="1:10">
      <c r="A58" s="9">
        <v>55</v>
      </c>
      <c r="B58" s="9" t="s">
        <v>49</v>
      </c>
      <c r="C58" s="18" t="s">
        <v>13</v>
      </c>
      <c r="D58" s="10">
        <v>16</v>
      </c>
      <c r="E58" s="10">
        <v>1750</v>
      </c>
      <c r="F58" s="10">
        <v>7870</v>
      </c>
      <c r="G58" s="11" t="s">
        <v>50</v>
      </c>
      <c r="H58" s="9">
        <v>1</v>
      </c>
      <c r="I58" s="19">
        <f t="shared" si="0"/>
        <v>1729.826</v>
      </c>
      <c r="J58" s="17" t="s">
        <v>52</v>
      </c>
    </row>
    <row r="59" ht="16.5" spans="1:10">
      <c r="A59" s="9">
        <v>66</v>
      </c>
      <c r="B59" s="9" t="s">
        <v>49</v>
      </c>
      <c r="C59" s="18" t="s">
        <v>13</v>
      </c>
      <c r="D59" s="10">
        <v>16</v>
      </c>
      <c r="E59" s="10">
        <v>1995</v>
      </c>
      <c r="F59" s="10">
        <v>7680</v>
      </c>
      <c r="G59" s="11" t="s">
        <v>50</v>
      </c>
      <c r="H59" s="9">
        <v>1</v>
      </c>
      <c r="I59" s="19">
        <f t="shared" ref="I59:I66" si="1">D59*E59*F59*H59*7.85/1000000</f>
        <v>1924.39296</v>
      </c>
      <c r="J59" s="17" t="s">
        <v>53</v>
      </c>
    </row>
    <row r="60" ht="16.5" spans="1:10">
      <c r="A60" s="9">
        <v>67</v>
      </c>
      <c r="B60" s="9" t="s">
        <v>49</v>
      </c>
      <c r="C60" s="18" t="s">
        <v>13</v>
      </c>
      <c r="D60" s="10">
        <v>12</v>
      </c>
      <c r="E60" s="10">
        <v>1965</v>
      </c>
      <c r="F60" s="10">
        <v>10020</v>
      </c>
      <c r="G60" s="11" t="s">
        <v>50</v>
      </c>
      <c r="H60" s="9">
        <v>1</v>
      </c>
      <c r="I60" s="19">
        <f t="shared" si="1"/>
        <v>1854.73206</v>
      </c>
      <c r="J60" s="17" t="s">
        <v>53</v>
      </c>
    </row>
    <row r="61" ht="16.5" spans="1:10">
      <c r="A61" s="9">
        <v>68</v>
      </c>
      <c r="B61" s="9" t="s">
        <v>49</v>
      </c>
      <c r="C61" s="18" t="s">
        <v>13</v>
      </c>
      <c r="D61" s="10">
        <v>12</v>
      </c>
      <c r="E61" s="10">
        <v>1965</v>
      </c>
      <c r="F61" s="10">
        <v>7520</v>
      </c>
      <c r="G61" s="11" t="s">
        <v>50</v>
      </c>
      <c r="H61" s="9">
        <v>1</v>
      </c>
      <c r="I61" s="19">
        <f t="shared" si="1"/>
        <v>1391.97456</v>
      </c>
      <c r="J61" s="17" t="s">
        <v>53</v>
      </c>
    </row>
    <row r="62" ht="16.5" spans="1:10">
      <c r="A62" s="9">
        <v>69</v>
      </c>
      <c r="B62" s="9" t="s">
        <v>49</v>
      </c>
      <c r="C62" s="18" t="s">
        <v>13</v>
      </c>
      <c r="D62" s="10">
        <v>12</v>
      </c>
      <c r="E62" s="10">
        <v>1785</v>
      </c>
      <c r="F62" s="10">
        <v>7550</v>
      </c>
      <c r="G62" s="11" t="s">
        <v>50</v>
      </c>
      <c r="H62" s="9">
        <v>1</v>
      </c>
      <c r="I62" s="19">
        <f t="shared" si="1"/>
        <v>1269.50985</v>
      </c>
      <c r="J62" s="17" t="s">
        <v>53</v>
      </c>
    </row>
    <row r="63" ht="16.5" spans="1:10">
      <c r="A63" s="9">
        <v>70</v>
      </c>
      <c r="B63" s="9" t="s">
        <v>49</v>
      </c>
      <c r="C63" s="18" t="s">
        <v>13</v>
      </c>
      <c r="D63" s="10">
        <v>12</v>
      </c>
      <c r="E63" s="10">
        <v>1960</v>
      </c>
      <c r="F63" s="10">
        <v>6870</v>
      </c>
      <c r="G63" s="11" t="s">
        <v>50</v>
      </c>
      <c r="H63" s="9">
        <v>1</v>
      </c>
      <c r="I63" s="19">
        <f t="shared" si="1"/>
        <v>1268.42184</v>
      </c>
      <c r="J63" s="17" t="s">
        <v>53</v>
      </c>
    </row>
    <row r="64" ht="16.5" spans="1:10">
      <c r="A64" s="9">
        <v>71</v>
      </c>
      <c r="B64" s="9" t="s">
        <v>49</v>
      </c>
      <c r="C64" s="18" t="s">
        <v>13</v>
      </c>
      <c r="D64" s="10">
        <v>16</v>
      </c>
      <c r="E64" s="10">
        <v>1800</v>
      </c>
      <c r="F64" s="10">
        <v>7550</v>
      </c>
      <c r="G64" s="11" t="s">
        <v>50</v>
      </c>
      <c r="H64" s="9">
        <v>1</v>
      </c>
      <c r="I64" s="19">
        <f t="shared" si="1"/>
        <v>1706.904</v>
      </c>
      <c r="J64" s="17" t="s">
        <v>53</v>
      </c>
    </row>
    <row r="65" ht="16.5" spans="1:10">
      <c r="A65" s="9">
        <v>72</v>
      </c>
      <c r="B65" s="9" t="s">
        <v>49</v>
      </c>
      <c r="C65" s="18" t="s">
        <v>13</v>
      </c>
      <c r="D65" s="10">
        <v>16</v>
      </c>
      <c r="E65" s="10">
        <v>1950</v>
      </c>
      <c r="F65" s="10">
        <f>(162720+1000)/4/5</f>
        <v>8186</v>
      </c>
      <c r="G65" s="11" t="s">
        <v>50</v>
      </c>
      <c r="H65" s="9">
        <v>5</v>
      </c>
      <c r="I65" s="16">
        <f t="shared" si="1"/>
        <v>10024.5756</v>
      </c>
      <c r="J65" s="17" t="s">
        <v>21</v>
      </c>
    </row>
    <row r="66" ht="16.5" spans="1:10">
      <c r="A66" s="9">
        <v>73</v>
      </c>
      <c r="B66" s="9" t="s">
        <v>49</v>
      </c>
      <c r="C66" s="18" t="s">
        <v>13</v>
      </c>
      <c r="D66" s="10">
        <v>16</v>
      </c>
      <c r="E66" s="10">
        <v>1720</v>
      </c>
      <c r="F66" s="10">
        <f>(162720+2000)*2/5/8</f>
        <v>8236</v>
      </c>
      <c r="G66" s="11" t="s">
        <v>50</v>
      </c>
      <c r="H66" s="9">
        <v>8</v>
      </c>
      <c r="I66" s="19">
        <f t="shared" si="1"/>
        <v>14233.916416</v>
      </c>
      <c r="J66" s="17" t="s">
        <v>54</v>
      </c>
    </row>
    <row r="67" ht="16.5" spans="1:10">
      <c r="A67" s="9" t="s">
        <v>55</v>
      </c>
      <c r="B67" s="9"/>
      <c r="C67" s="9"/>
      <c r="D67" s="9"/>
      <c r="E67" s="9"/>
      <c r="F67" s="9"/>
      <c r="G67" s="9"/>
      <c r="H67" s="9"/>
      <c r="I67" s="16">
        <f>SUM(I5:I66)</f>
        <v>128646.616086024</v>
      </c>
      <c r="J67" s="17"/>
    </row>
    <row r="68" ht="16.5" spans="1:10">
      <c r="A68" s="12" t="s">
        <v>56</v>
      </c>
      <c r="B68" s="12"/>
      <c r="C68" s="12"/>
      <c r="D68" s="12"/>
      <c r="E68" s="12"/>
      <c r="F68" s="12"/>
      <c r="G68" s="12"/>
      <c r="H68" s="12"/>
      <c r="I68" s="12"/>
      <c r="J68" s="12"/>
    </row>
    <row r="69" ht="16.5" spans="1:10">
      <c r="A69" s="12" t="s">
        <v>57</v>
      </c>
      <c r="B69" s="12"/>
      <c r="C69" s="12"/>
      <c r="D69" s="12"/>
      <c r="E69" s="12"/>
      <c r="F69" s="12"/>
      <c r="G69" s="12"/>
      <c r="H69" s="12"/>
      <c r="I69" s="12"/>
      <c r="J69" s="12"/>
    </row>
    <row r="70" ht="16.5" spans="1:10">
      <c r="A70" s="2" t="s">
        <v>58</v>
      </c>
      <c r="B70" s="2"/>
      <c r="C70" s="2"/>
      <c r="D70" s="2"/>
      <c r="E70" s="2"/>
      <c r="F70" s="2"/>
      <c r="G70" s="2"/>
      <c r="H70" s="2"/>
      <c r="I70" s="2"/>
      <c r="J70" s="2"/>
    </row>
  </sheetData>
  <autoFilter ref="A4:L70">
    <extLst/>
  </autoFilter>
  <mergeCells count="6">
    <mergeCell ref="A1:J1"/>
    <mergeCell ref="A2:F2"/>
    <mergeCell ref="A67:H67"/>
    <mergeCell ref="A68:J68"/>
    <mergeCell ref="A69:J69"/>
    <mergeCell ref="A70:J70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8"/>
  <sheetViews>
    <sheetView topLeftCell="A74" workbookViewId="0">
      <selection activeCell="A78" sqref="A78:J81"/>
    </sheetView>
  </sheetViews>
  <sheetFormatPr defaultColWidth="9" defaultRowHeight="13.5"/>
  <cols>
    <col min="4" max="4" width="12.625"/>
    <col min="5" max="5" width="9.375"/>
    <col min="6" max="6" width="12.625"/>
    <col min="11" max="12" width="12.625"/>
  </cols>
  <sheetData>
    <row r="1" ht="22.5" spans="1:10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</row>
    <row r="2" ht="16.5" spans="1:10">
      <c r="A2" s="2" t="s">
        <v>41</v>
      </c>
      <c r="B2" s="3"/>
      <c r="C2" s="3"/>
      <c r="D2" s="3"/>
      <c r="E2" s="3"/>
      <c r="F2" s="3"/>
      <c r="G2" s="3"/>
      <c r="H2" s="3"/>
      <c r="I2" s="3"/>
      <c r="J2" s="14"/>
    </row>
    <row r="3" ht="16.5" spans="1:10">
      <c r="A3" s="4" t="s">
        <v>61</v>
      </c>
      <c r="B3" s="5"/>
      <c r="C3" s="5"/>
      <c r="D3" s="3"/>
      <c r="E3" s="5"/>
      <c r="F3" s="5"/>
      <c r="G3" s="3"/>
      <c r="H3" s="3"/>
      <c r="I3" s="14"/>
      <c r="J3" s="14"/>
    </row>
    <row r="4" ht="15" spans="1:10">
      <c r="A4" s="6" t="s">
        <v>43</v>
      </c>
      <c r="B4" s="6" t="s">
        <v>0</v>
      </c>
      <c r="C4" s="7" t="s">
        <v>1</v>
      </c>
      <c r="D4" s="7" t="s">
        <v>44</v>
      </c>
      <c r="E4" s="7" t="s">
        <v>45</v>
      </c>
      <c r="F4" s="7" t="s">
        <v>46</v>
      </c>
      <c r="G4" s="8" t="s">
        <v>47</v>
      </c>
      <c r="H4" s="7" t="s">
        <v>4</v>
      </c>
      <c r="I4" s="15" t="s">
        <v>48</v>
      </c>
      <c r="J4" s="15" t="s">
        <v>5</v>
      </c>
    </row>
    <row r="5" ht="16.5" spans="1:10">
      <c r="A5" s="9">
        <v>1</v>
      </c>
      <c r="B5" s="9" t="s">
        <v>49</v>
      </c>
      <c r="C5" s="18" t="s">
        <v>13</v>
      </c>
      <c r="D5" s="10">
        <v>16</v>
      </c>
      <c r="E5" s="10">
        <v>2000</v>
      </c>
      <c r="F5" s="10">
        <v>8270</v>
      </c>
      <c r="G5" s="11" t="s">
        <v>50</v>
      </c>
      <c r="H5" s="9">
        <v>1</v>
      </c>
      <c r="I5" s="19">
        <f t="shared" ref="I5:I68" si="0">D5*E5*F5*H5*7.85/1000000</f>
        <v>2077.424</v>
      </c>
      <c r="J5" s="17" t="s">
        <v>12</v>
      </c>
    </row>
    <row r="6" ht="16.5" spans="1:10">
      <c r="A6" s="9">
        <v>2</v>
      </c>
      <c r="B6" s="9" t="s">
        <v>49</v>
      </c>
      <c r="C6" s="18" t="s">
        <v>13</v>
      </c>
      <c r="D6" s="10">
        <v>16</v>
      </c>
      <c r="E6" s="10">
        <v>2000</v>
      </c>
      <c r="F6" s="10">
        <v>8270</v>
      </c>
      <c r="G6" s="11" t="s">
        <v>50</v>
      </c>
      <c r="H6" s="9">
        <v>1</v>
      </c>
      <c r="I6" s="19">
        <f t="shared" si="0"/>
        <v>2077.424</v>
      </c>
      <c r="J6" s="17" t="s">
        <v>12</v>
      </c>
    </row>
    <row r="7" ht="16.5" spans="1:10">
      <c r="A7" s="9">
        <v>3</v>
      </c>
      <c r="B7" s="9" t="s">
        <v>49</v>
      </c>
      <c r="C7" s="18" t="s">
        <v>13</v>
      </c>
      <c r="D7" s="10">
        <v>16</v>
      </c>
      <c r="E7" s="10">
        <v>2000</v>
      </c>
      <c r="F7" s="10">
        <v>7750</v>
      </c>
      <c r="G7" s="11" t="s">
        <v>50</v>
      </c>
      <c r="H7" s="9">
        <v>1</v>
      </c>
      <c r="I7" s="19">
        <f t="shared" si="0"/>
        <v>1946.8</v>
      </c>
      <c r="J7" s="17" t="s">
        <v>12</v>
      </c>
    </row>
    <row r="8" ht="16.5" spans="1:10">
      <c r="A8" s="9">
        <v>4</v>
      </c>
      <c r="B8" s="9" t="s">
        <v>49</v>
      </c>
      <c r="C8" s="18" t="s">
        <v>13</v>
      </c>
      <c r="D8" s="10">
        <v>16</v>
      </c>
      <c r="E8" s="10">
        <v>1510</v>
      </c>
      <c r="F8" s="10">
        <v>9690</v>
      </c>
      <c r="G8" s="11" t="s">
        <v>50</v>
      </c>
      <c r="H8" s="9">
        <v>1</v>
      </c>
      <c r="I8" s="19">
        <f t="shared" si="0"/>
        <v>1837.76664</v>
      </c>
      <c r="J8" s="17" t="s">
        <v>12</v>
      </c>
    </row>
    <row r="9" ht="16.5" spans="1:10">
      <c r="A9" s="9">
        <v>5</v>
      </c>
      <c r="B9" s="9" t="s">
        <v>49</v>
      </c>
      <c r="C9" s="18" t="s">
        <v>13</v>
      </c>
      <c r="D9" s="10">
        <v>16</v>
      </c>
      <c r="E9" s="10">
        <v>1800</v>
      </c>
      <c r="F9" s="10">
        <v>8270</v>
      </c>
      <c r="G9" s="11" t="s">
        <v>50</v>
      </c>
      <c r="H9" s="9">
        <v>1</v>
      </c>
      <c r="I9" s="19">
        <f t="shared" si="0"/>
        <v>1869.6816</v>
      </c>
      <c r="J9" s="17" t="s">
        <v>12</v>
      </c>
    </row>
    <row r="10" ht="16.5" spans="1:10">
      <c r="A10" s="9">
        <v>6</v>
      </c>
      <c r="B10" s="9" t="s">
        <v>49</v>
      </c>
      <c r="C10" s="18" t="s">
        <v>13</v>
      </c>
      <c r="D10" s="10">
        <v>16</v>
      </c>
      <c r="E10" s="10">
        <v>1800</v>
      </c>
      <c r="F10" s="10">
        <v>7550</v>
      </c>
      <c r="G10" s="11" t="s">
        <v>50</v>
      </c>
      <c r="H10" s="9">
        <v>1</v>
      </c>
      <c r="I10" s="19">
        <f t="shared" si="0"/>
        <v>1706.904</v>
      </c>
      <c r="J10" s="17" t="s">
        <v>12</v>
      </c>
    </row>
    <row r="11" ht="16.5" spans="1:10">
      <c r="A11" s="9">
        <v>7</v>
      </c>
      <c r="B11" s="9" t="s">
        <v>49</v>
      </c>
      <c r="C11" s="18" t="s">
        <v>13</v>
      </c>
      <c r="D11" s="10">
        <v>16</v>
      </c>
      <c r="E11" s="10">
        <v>1800</v>
      </c>
      <c r="F11" s="10">
        <v>7740</v>
      </c>
      <c r="G11" s="11" t="s">
        <v>50</v>
      </c>
      <c r="H11" s="9">
        <v>1</v>
      </c>
      <c r="I11" s="19">
        <f t="shared" si="0"/>
        <v>1749.8592</v>
      </c>
      <c r="J11" s="17" t="s">
        <v>12</v>
      </c>
    </row>
    <row r="12" ht="16.5" spans="1:10">
      <c r="A12" s="9">
        <v>8</v>
      </c>
      <c r="B12" s="9" t="s">
        <v>49</v>
      </c>
      <c r="C12" s="18" t="s">
        <v>13</v>
      </c>
      <c r="D12" s="10">
        <v>16</v>
      </c>
      <c r="E12" s="10">
        <v>1800</v>
      </c>
      <c r="F12" s="10">
        <v>8220</v>
      </c>
      <c r="G12" s="11" t="s">
        <v>50</v>
      </c>
      <c r="H12" s="9">
        <v>1</v>
      </c>
      <c r="I12" s="19">
        <f t="shared" si="0"/>
        <v>1858.3776</v>
      </c>
      <c r="J12" s="17" t="s">
        <v>12</v>
      </c>
    </row>
    <row r="13" ht="16.5" spans="1:10">
      <c r="A13" s="9">
        <v>9</v>
      </c>
      <c r="B13" s="9" t="s">
        <v>49</v>
      </c>
      <c r="C13" s="18" t="s">
        <v>13</v>
      </c>
      <c r="D13" s="10">
        <v>16</v>
      </c>
      <c r="E13" s="10">
        <v>1800</v>
      </c>
      <c r="F13" s="10">
        <v>7590</v>
      </c>
      <c r="G13" s="11" t="s">
        <v>50</v>
      </c>
      <c r="H13" s="9">
        <v>1</v>
      </c>
      <c r="I13" s="19">
        <f t="shared" si="0"/>
        <v>1715.9472</v>
      </c>
      <c r="J13" s="17" t="s">
        <v>12</v>
      </c>
    </row>
    <row r="14" ht="16.5" spans="1:10">
      <c r="A14" s="9">
        <v>10</v>
      </c>
      <c r="B14" s="9" t="s">
        <v>49</v>
      </c>
      <c r="C14" s="18" t="s">
        <v>13</v>
      </c>
      <c r="D14" s="10">
        <v>16</v>
      </c>
      <c r="E14" s="10">
        <v>1800</v>
      </c>
      <c r="F14" s="10">
        <v>7380</v>
      </c>
      <c r="G14" s="11" t="s">
        <v>50</v>
      </c>
      <c r="H14" s="9">
        <v>1</v>
      </c>
      <c r="I14" s="19">
        <f t="shared" si="0"/>
        <v>1668.4704</v>
      </c>
      <c r="J14" s="17" t="s">
        <v>12</v>
      </c>
    </row>
    <row r="15" ht="16.5" spans="1:10">
      <c r="A15" s="9">
        <v>11</v>
      </c>
      <c r="B15" s="9" t="s">
        <v>49</v>
      </c>
      <c r="C15" s="18" t="s">
        <v>13</v>
      </c>
      <c r="D15" s="10">
        <v>16</v>
      </c>
      <c r="E15" s="10">
        <v>1800</v>
      </c>
      <c r="F15" s="10">
        <v>7410</v>
      </c>
      <c r="G15" s="11" t="s">
        <v>50</v>
      </c>
      <c r="H15" s="9">
        <v>1</v>
      </c>
      <c r="I15" s="19">
        <f t="shared" si="0"/>
        <v>1675.2528</v>
      </c>
      <c r="J15" s="17" t="s">
        <v>12</v>
      </c>
    </row>
    <row r="16" ht="16.5" spans="1:10">
      <c r="A16" s="9">
        <v>12</v>
      </c>
      <c r="B16" s="9" t="s">
        <v>49</v>
      </c>
      <c r="C16" s="18" t="s">
        <v>13</v>
      </c>
      <c r="D16" s="10">
        <v>16</v>
      </c>
      <c r="E16" s="10">
        <v>1800</v>
      </c>
      <c r="F16" s="10">
        <v>7380</v>
      </c>
      <c r="G16" s="11" t="s">
        <v>50</v>
      </c>
      <c r="H16" s="9">
        <v>1</v>
      </c>
      <c r="I16" s="19">
        <f t="shared" si="0"/>
        <v>1668.4704</v>
      </c>
      <c r="J16" s="17" t="s">
        <v>12</v>
      </c>
    </row>
    <row r="17" ht="16.5" spans="1:10">
      <c r="A17" s="9">
        <v>13</v>
      </c>
      <c r="B17" s="9" t="s">
        <v>49</v>
      </c>
      <c r="C17" s="18" t="s">
        <v>13</v>
      </c>
      <c r="D17" s="10">
        <v>16</v>
      </c>
      <c r="E17" s="10">
        <v>1800</v>
      </c>
      <c r="F17" s="10">
        <v>7230</v>
      </c>
      <c r="G17" s="11" t="s">
        <v>50</v>
      </c>
      <c r="H17" s="9">
        <v>1</v>
      </c>
      <c r="I17" s="19">
        <f t="shared" si="0"/>
        <v>1634.5584</v>
      </c>
      <c r="J17" s="17" t="s">
        <v>12</v>
      </c>
    </row>
    <row r="18" ht="16.5" spans="1:10">
      <c r="A18" s="9">
        <v>14</v>
      </c>
      <c r="B18" s="9" t="s">
        <v>49</v>
      </c>
      <c r="C18" s="18" t="s">
        <v>13</v>
      </c>
      <c r="D18" s="10">
        <v>16</v>
      </c>
      <c r="E18" s="10">
        <v>1800</v>
      </c>
      <c r="F18" s="10">
        <v>7340</v>
      </c>
      <c r="G18" s="11" t="s">
        <v>50</v>
      </c>
      <c r="H18" s="9">
        <v>1</v>
      </c>
      <c r="I18" s="19">
        <f t="shared" si="0"/>
        <v>1659.4272</v>
      </c>
      <c r="J18" s="17" t="s">
        <v>12</v>
      </c>
    </row>
    <row r="19" ht="16.5" spans="1:10">
      <c r="A19" s="9">
        <v>15</v>
      </c>
      <c r="B19" s="9" t="s">
        <v>49</v>
      </c>
      <c r="C19" s="18" t="s">
        <v>13</v>
      </c>
      <c r="D19" s="10">
        <v>16</v>
      </c>
      <c r="E19" s="10">
        <v>1800</v>
      </c>
      <c r="F19" s="10">
        <v>7340</v>
      </c>
      <c r="G19" s="11" t="s">
        <v>50</v>
      </c>
      <c r="H19" s="9">
        <v>1</v>
      </c>
      <c r="I19" s="19">
        <f t="shared" si="0"/>
        <v>1659.4272</v>
      </c>
      <c r="J19" s="17" t="s">
        <v>12</v>
      </c>
    </row>
    <row r="20" ht="16.5" spans="1:10">
      <c r="A20" s="9">
        <v>16</v>
      </c>
      <c r="B20" s="9" t="s">
        <v>49</v>
      </c>
      <c r="C20" s="18" t="s">
        <v>13</v>
      </c>
      <c r="D20" s="10">
        <v>16</v>
      </c>
      <c r="E20" s="10">
        <v>2000</v>
      </c>
      <c r="F20" s="10">
        <v>7290</v>
      </c>
      <c r="G20" s="11" t="s">
        <v>50</v>
      </c>
      <c r="H20" s="9">
        <v>1</v>
      </c>
      <c r="I20" s="19">
        <f t="shared" si="0"/>
        <v>1831.248</v>
      </c>
      <c r="J20" s="17" t="s">
        <v>12</v>
      </c>
    </row>
    <row r="21" ht="16.5" spans="1:10">
      <c r="A21" s="9">
        <v>17</v>
      </c>
      <c r="B21" s="9" t="s">
        <v>49</v>
      </c>
      <c r="C21" s="18" t="s">
        <v>13</v>
      </c>
      <c r="D21" s="10">
        <v>16</v>
      </c>
      <c r="E21" s="10">
        <v>2000</v>
      </c>
      <c r="F21" s="10">
        <v>7290</v>
      </c>
      <c r="G21" s="11" t="s">
        <v>50</v>
      </c>
      <c r="H21" s="9">
        <v>1</v>
      </c>
      <c r="I21" s="19">
        <f t="shared" si="0"/>
        <v>1831.248</v>
      </c>
      <c r="J21" s="17" t="s">
        <v>12</v>
      </c>
    </row>
    <row r="22" ht="16.5" spans="1:10">
      <c r="A22" s="9">
        <v>18</v>
      </c>
      <c r="B22" s="9" t="s">
        <v>49</v>
      </c>
      <c r="C22" s="18" t="s">
        <v>13</v>
      </c>
      <c r="D22" s="10">
        <v>16</v>
      </c>
      <c r="E22" s="10">
        <v>1505</v>
      </c>
      <c r="F22" s="10">
        <v>7480</v>
      </c>
      <c r="G22" s="11" t="s">
        <v>50</v>
      </c>
      <c r="H22" s="9">
        <v>1</v>
      </c>
      <c r="I22" s="19">
        <f t="shared" si="0"/>
        <v>1413.92944</v>
      </c>
      <c r="J22" s="17" t="s">
        <v>12</v>
      </c>
    </row>
    <row r="23" ht="16.5" spans="1:10">
      <c r="A23" s="9">
        <v>19</v>
      </c>
      <c r="B23" s="9" t="s">
        <v>49</v>
      </c>
      <c r="C23" s="18" t="s">
        <v>13</v>
      </c>
      <c r="D23" s="10">
        <v>16</v>
      </c>
      <c r="E23" s="10">
        <v>1505</v>
      </c>
      <c r="F23" s="10">
        <v>7450</v>
      </c>
      <c r="G23" s="11" t="s">
        <v>50</v>
      </c>
      <c r="H23" s="9">
        <v>1</v>
      </c>
      <c r="I23" s="19">
        <f t="shared" si="0"/>
        <v>1408.2586</v>
      </c>
      <c r="J23" s="17" t="s">
        <v>12</v>
      </c>
    </row>
    <row r="24" ht="16.5" spans="1:10">
      <c r="A24" s="9">
        <v>20</v>
      </c>
      <c r="B24" s="9" t="s">
        <v>49</v>
      </c>
      <c r="C24" s="18" t="s">
        <v>13</v>
      </c>
      <c r="D24" s="10">
        <v>16</v>
      </c>
      <c r="E24" s="10">
        <v>1505</v>
      </c>
      <c r="F24" s="10">
        <v>7420</v>
      </c>
      <c r="G24" s="11" t="s">
        <v>50</v>
      </c>
      <c r="H24" s="9">
        <v>1</v>
      </c>
      <c r="I24" s="19">
        <f t="shared" si="0"/>
        <v>1402.58776</v>
      </c>
      <c r="J24" s="17" t="s">
        <v>12</v>
      </c>
    </row>
    <row r="25" ht="16.5" spans="1:10">
      <c r="A25" s="9">
        <v>21</v>
      </c>
      <c r="B25" s="9" t="s">
        <v>49</v>
      </c>
      <c r="C25" s="18" t="s">
        <v>13</v>
      </c>
      <c r="D25" s="10">
        <v>16</v>
      </c>
      <c r="E25" s="10">
        <v>1505</v>
      </c>
      <c r="F25" s="10">
        <v>7410</v>
      </c>
      <c r="G25" s="11" t="s">
        <v>50</v>
      </c>
      <c r="H25" s="9">
        <v>1</v>
      </c>
      <c r="I25" s="19">
        <f t="shared" si="0"/>
        <v>1400.69748</v>
      </c>
      <c r="J25" s="17" t="s">
        <v>12</v>
      </c>
    </row>
    <row r="26" ht="16.5" spans="1:10">
      <c r="A26" s="9">
        <v>22</v>
      </c>
      <c r="B26" s="9" t="s">
        <v>49</v>
      </c>
      <c r="C26" s="18" t="s">
        <v>13</v>
      </c>
      <c r="D26" s="10">
        <v>16</v>
      </c>
      <c r="E26" s="10">
        <v>1505</v>
      </c>
      <c r="F26" s="10">
        <v>7410</v>
      </c>
      <c r="G26" s="11" t="s">
        <v>50</v>
      </c>
      <c r="H26" s="9">
        <v>1</v>
      </c>
      <c r="I26" s="19">
        <f t="shared" si="0"/>
        <v>1400.69748</v>
      </c>
      <c r="J26" s="17" t="s">
        <v>12</v>
      </c>
    </row>
    <row r="27" ht="16.5" spans="1:10">
      <c r="A27" s="9">
        <v>23</v>
      </c>
      <c r="B27" s="9" t="s">
        <v>49</v>
      </c>
      <c r="C27" s="18" t="s">
        <v>13</v>
      </c>
      <c r="D27" s="10">
        <v>16</v>
      </c>
      <c r="E27" s="10">
        <v>1505</v>
      </c>
      <c r="F27" s="10">
        <v>7410</v>
      </c>
      <c r="G27" s="11" t="s">
        <v>50</v>
      </c>
      <c r="H27" s="9">
        <v>1</v>
      </c>
      <c r="I27" s="19">
        <f t="shared" si="0"/>
        <v>1400.69748</v>
      </c>
      <c r="J27" s="17" t="s">
        <v>12</v>
      </c>
    </row>
    <row r="28" ht="16.5" spans="1:10">
      <c r="A28" s="9">
        <v>24</v>
      </c>
      <c r="B28" s="9" t="s">
        <v>49</v>
      </c>
      <c r="C28" s="18" t="s">
        <v>13</v>
      </c>
      <c r="D28" s="10">
        <v>16</v>
      </c>
      <c r="E28" s="10">
        <v>1505</v>
      </c>
      <c r="F28" s="10">
        <v>7400</v>
      </c>
      <c r="G28" s="11" t="s">
        <v>50</v>
      </c>
      <c r="H28" s="9">
        <v>1</v>
      </c>
      <c r="I28" s="19">
        <f t="shared" si="0"/>
        <v>1398.8072</v>
      </c>
      <c r="J28" s="17" t="s">
        <v>12</v>
      </c>
    </row>
    <row r="29" ht="16.5" spans="1:10">
      <c r="A29" s="9">
        <v>25</v>
      </c>
      <c r="B29" s="9" t="s">
        <v>49</v>
      </c>
      <c r="C29" s="18" t="s">
        <v>13</v>
      </c>
      <c r="D29" s="10">
        <v>16</v>
      </c>
      <c r="E29" s="10">
        <v>1800</v>
      </c>
      <c r="F29" s="10">
        <v>7200</v>
      </c>
      <c r="G29" s="11" t="s">
        <v>50</v>
      </c>
      <c r="H29" s="9">
        <v>1</v>
      </c>
      <c r="I29" s="19">
        <f t="shared" si="0"/>
        <v>1627.776</v>
      </c>
      <c r="J29" s="17" t="s">
        <v>12</v>
      </c>
    </row>
    <row r="30" ht="16.5" spans="1:10">
      <c r="A30" s="9">
        <v>26</v>
      </c>
      <c r="B30" s="9" t="s">
        <v>49</v>
      </c>
      <c r="C30" s="18" t="s">
        <v>13</v>
      </c>
      <c r="D30" s="10">
        <v>16</v>
      </c>
      <c r="E30" s="10">
        <v>1800</v>
      </c>
      <c r="F30" s="10">
        <v>7200</v>
      </c>
      <c r="G30" s="11" t="s">
        <v>50</v>
      </c>
      <c r="H30" s="9">
        <v>1</v>
      </c>
      <c r="I30" s="19">
        <f t="shared" si="0"/>
        <v>1627.776</v>
      </c>
      <c r="J30" s="17" t="s">
        <v>12</v>
      </c>
    </row>
    <row r="31" ht="16.5" spans="1:10">
      <c r="A31" s="9">
        <v>27</v>
      </c>
      <c r="B31" s="9" t="s">
        <v>49</v>
      </c>
      <c r="C31" s="18" t="s">
        <v>13</v>
      </c>
      <c r="D31" s="10">
        <v>16</v>
      </c>
      <c r="E31" s="10">
        <v>1980</v>
      </c>
      <c r="F31" s="10">
        <v>7680</v>
      </c>
      <c r="G31" s="11" t="s">
        <v>50</v>
      </c>
      <c r="H31" s="9">
        <v>1</v>
      </c>
      <c r="I31" s="19">
        <f t="shared" si="0"/>
        <v>1909.92384</v>
      </c>
      <c r="J31" s="17" t="s">
        <v>12</v>
      </c>
    </row>
    <row r="32" ht="16.5" spans="1:10">
      <c r="A32" s="9">
        <v>28</v>
      </c>
      <c r="B32" s="9" t="s">
        <v>49</v>
      </c>
      <c r="C32" s="18" t="s">
        <v>13</v>
      </c>
      <c r="D32" s="10">
        <v>16</v>
      </c>
      <c r="E32" s="10">
        <v>2005</v>
      </c>
      <c r="F32" s="10">
        <v>7700</v>
      </c>
      <c r="G32" s="11" t="s">
        <v>50</v>
      </c>
      <c r="H32" s="9">
        <v>1</v>
      </c>
      <c r="I32" s="19">
        <f t="shared" si="0"/>
        <v>1939.0756</v>
      </c>
      <c r="J32" s="17" t="s">
        <v>12</v>
      </c>
    </row>
    <row r="33" ht="16.5" spans="1:10">
      <c r="A33" s="9">
        <v>29</v>
      </c>
      <c r="B33" s="9" t="s">
        <v>49</v>
      </c>
      <c r="C33" s="18" t="s">
        <v>13</v>
      </c>
      <c r="D33" s="10">
        <v>16</v>
      </c>
      <c r="E33" s="10">
        <v>1860</v>
      </c>
      <c r="F33" s="10">
        <v>7490</v>
      </c>
      <c r="G33" s="11" t="s">
        <v>50</v>
      </c>
      <c r="H33" s="9">
        <v>1</v>
      </c>
      <c r="I33" s="19">
        <f t="shared" si="0"/>
        <v>1749.78384</v>
      </c>
      <c r="J33" s="17" t="s">
        <v>12</v>
      </c>
    </row>
    <row r="34" ht="16.5" spans="1:10">
      <c r="A34" s="9">
        <v>30</v>
      </c>
      <c r="B34" s="9" t="s">
        <v>49</v>
      </c>
      <c r="C34" s="18" t="s">
        <v>13</v>
      </c>
      <c r="D34" s="10">
        <v>16</v>
      </c>
      <c r="E34" s="10">
        <v>2005</v>
      </c>
      <c r="F34" s="10">
        <v>7610</v>
      </c>
      <c r="G34" s="11" t="s">
        <v>50</v>
      </c>
      <c r="H34" s="9">
        <v>1</v>
      </c>
      <c r="I34" s="19">
        <f t="shared" si="0"/>
        <v>1916.41108</v>
      </c>
      <c r="J34" s="17" t="s">
        <v>12</v>
      </c>
    </row>
    <row r="35" ht="16.5" spans="1:10">
      <c r="A35" s="9">
        <v>31</v>
      </c>
      <c r="B35" s="9" t="s">
        <v>49</v>
      </c>
      <c r="C35" s="18" t="s">
        <v>13</v>
      </c>
      <c r="D35" s="10">
        <v>16</v>
      </c>
      <c r="E35" s="10">
        <v>1500</v>
      </c>
      <c r="F35" s="10">
        <v>7620</v>
      </c>
      <c r="G35" s="11" t="s">
        <v>50</v>
      </c>
      <c r="H35" s="9">
        <v>1</v>
      </c>
      <c r="I35" s="19">
        <f t="shared" si="0"/>
        <v>1435.608</v>
      </c>
      <c r="J35" s="17" t="s">
        <v>12</v>
      </c>
    </row>
    <row r="36" ht="16.5" spans="1:10">
      <c r="A36" s="9">
        <v>32</v>
      </c>
      <c r="B36" s="9" t="s">
        <v>49</v>
      </c>
      <c r="C36" s="18" t="s">
        <v>13</v>
      </c>
      <c r="D36" s="10">
        <v>16</v>
      </c>
      <c r="E36" s="10">
        <v>1505</v>
      </c>
      <c r="F36" s="10">
        <v>9700</v>
      </c>
      <c r="G36" s="11" t="s">
        <v>50</v>
      </c>
      <c r="H36" s="9">
        <v>1</v>
      </c>
      <c r="I36" s="19">
        <f t="shared" si="0"/>
        <v>1833.5716</v>
      </c>
      <c r="J36" s="17" t="s">
        <v>12</v>
      </c>
    </row>
    <row r="37" ht="16.5" spans="1:10">
      <c r="A37" s="9">
        <v>33</v>
      </c>
      <c r="B37" s="9" t="s">
        <v>49</v>
      </c>
      <c r="C37" s="18" t="s">
        <v>13</v>
      </c>
      <c r="D37" s="10">
        <v>16</v>
      </c>
      <c r="E37" s="10">
        <v>1505</v>
      </c>
      <c r="F37" s="10">
        <v>9690</v>
      </c>
      <c r="G37" s="11" t="s">
        <v>50</v>
      </c>
      <c r="H37" s="9">
        <v>1</v>
      </c>
      <c r="I37" s="19">
        <f t="shared" si="0"/>
        <v>1831.68132</v>
      </c>
      <c r="J37" s="17" t="s">
        <v>12</v>
      </c>
    </row>
    <row r="38" ht="16.5" spans="1:10">
      <c r="A38" s="9">
        <v>34</v>
      </c>
      <c r="B38" s="9" t="s">
        <v>49</v>
      </c>
      <c r="C38" s="18" t="s">
        <v>13</v>
      </c>
      <c r="D38" s="10">
        <v>16</v>
      </c>
      <c r="E38" s="10">
        <v>1506</v>
      </c>
      <c r="F38" s="10">
        <v>7440</v>
      </c>
      <c r="G38" s="11" t="s">
        <v>50</v>
      </c>
      <c r="H38" s="9">
        <v>1</v>
      </c>
      <c r="I38" s="19">
        <f t="shared" si="0"/>
        <v>1407.302784</v>
      </c>
      <c r="J38" s="17" t="s">
        <v>12</v>
      </c>
    </row>
    <row r="39" ht="16.5" spans="1:10">
      <c r="A39" s="9">
        <v>35</v>
      </c>
      <c r="B39" s="9" t="s">
        <v>49</v>
      </c>
      <c r="C39" s="18" t="s">
        <v>13</v>
      </c>
      <c r="D39" s="10">
        <v>16</v>
      </c>
      <c r="E39" s="10">
        <v>1505</v>
      </c>
      <c r="F39" s="10">
        <v>7410</v>
      </c>
      <c r="G39" s="11" t="s">
        <v>50</v>
      </c>
      <c r="H39" s="9">
        <v>1</v>
      </c>
      <c r="I39" s="19">
        <f t="shared" si="0"/>
        <v>1400.69748</v>
      </c>
      <c r="J39" s="17" t="s">
        <v>12</v>
      </c>
    </row>
    <row r="40" ht="16.5" spans="1:10">
      <c r="A40" s="9">
        <v>36</v>
      </c>
      <c r="B40" s="9" t="s">
        <v>49</v>
      </c>
      <c r="C40" s="18" t="s">
        <v>13</v>
      </c>
      <c r="D40" s="10">
        <v>16</v>
      </c>
      <c r="E40" s="10">
        <v>1506</v>
      </c>
      <c r="F40" s="10">
        <v>7410</v>
      </c>
      <c r="G40" s="11" t="s">
        <v>50</v>
      </c>
      <c r="H40" s="9">
        <v>1</v>
      </c>
      <c r="I40" s="19">
        <f t="shared" si="0"/>
        <v>1401.628176</v>
      </c>
      <c r="J40" s="17" t="s">
        <v>12</v>
      </c>
    </row>
    <row r="41" ht="16.5" spans="1:10">
      <c r="A41" s="9">
        <v>37</v>
      </c>
      <c r="B41" s="9" t="s">
        <v>49</v>
      </c>
      <c r="C41" s="18" t="s">
        <v>13</v>
      </c>
      <c r="D41" s="10">
        <v>16</v>
      </c>
      <c r="E41" s="10">
        <v>1506</v>
      </c>
      <c r="F41" s="10">
        <v>7410</v>
      </c>
      <c r="G41" s="11" t="s">
        <v>50</v>
      </c>
      <c r="H41" s="9">
        <v>1</v>
      </c>
      <c r="I41" s="19">
        <f t="shared" si="0"/>
        <v>1401.628176</v>
      </c>
      <c r="J41" s="17" t="s">
        <v>12</v>
      </c>
    </row>
    <row r="42" ht="16.5" spans="1:10">
      <c r="A42" s="9">
        <v>38</v>
      </c>
      <c r="B42" s="9" t="s">
        <v>49</v>
      </c>
      <c r="C42" s="18" t="s">
        <v>13</v>
      </c>
      <c r="D42" s="10">
        <v>16</v>
      </c>
      <c r="E42" s="10">
        <v>1505</v>
      </c>
      <c r="F42" s="10">
        <v>7410</v>
      </c>
      <c r="G42" s="11" t="s">
        <v>50</v>
      </c>
      <c r="H42" s="9">
        <v>1</v>
      </c>
      <c r="I42" s="19">
        <f t="shared" si="0"/>
        <v>1400.69748</v>
      </c>
      <c r="J42" s="17" t="s">
        <v>12</v>
      </c>
    </row>
    <row r="43" ht="16.5" spans="1:10">
      <c r="A43" s="9">
        <v>39</v>
      </c>
      <c r="B43" s="9" t="s">
        <v>49</v>
      </c>
      <c r="C43" s="18" t="s">
        <v>13</v>
      </c>
      <c r="D43" s="10">
        <v>16</v>
      </c>
      <c r="E43" s="10">
        <v>1506</v>
      </c>
      <c r="F43" s="10">
        <v>7410</v>
      </c>
      <c r="G43" s="11" t="s">
        <v>50</v>
      </c>
      <c r="H43" s="9">
        <v>1</v>
      </c>
      <c r="I43" s="19">
        <f t="shared" si="0"/>
        <v>1401.628176</v>
      </c>
      <c r="J43" s="17" t="s">
        <v>12</v>
      </c>
    </row>
    <row r="44" ht="16.5" spans="1:10">
      <c r="A44" s="9">
        <v>40</v>
      </c>
      <c r="B44" s="9" t="s">
        <v>49</v>
      </c>
      <c r="C44" s="18" t="s">
        <v>13</v>
      </c>
      <c r="D44" s="10">
        <v>16</v>
      </c>
      <c r="E44" s="10">
        <v>1505</v>
      </c>
      <c r="F44" s="10">
        <v>7410</v>
      </c>
      <c r="G44" s="11" t="s">
        <v>50</v>
      </c>
      <c r="H44" s="9">
        <v>1</v>
      </c>
      <c r="I44" s="19">
        <f t="shared" si="0"/>
        <v>1400.69748</v>
      </c>
      <c r="J44" s="17" t="s">
        <v>12</v>
      </c>
    </row>
    <row r="45" ht="16.5" spans="1:10">
      <c r="A45" s="9">
        <v>41</v>
      </c>
      <c r="B45" s="9" t="s">
        <v>49</v>
      </c>
      <c r="C45" s="18" t="s">
        <v>13</v>
      </c>
      <c r="D45" s="10">
        <v>16</v>
      </c>
      <c r="E45" s="10">
        <v>1505</v>
      </c>
      <c r="F45" s="10">
        <v>7390</v>
      </c>
      <c r="G45" s="11" t="s">
        <v>50</v>
      </c>
      <c r="H45" s="9">
        <v>1</v>
      </c>
      <c r="I45" s="19">
        <f t="shared" si="0"/>
        <v>1396.91692</v>
      </c>
      <c r="J45" s="17" t="s">
        <v>12</v>
      </c>
    </row>
    <row r="46" ht="16.5" spans="1:10">
      <c r="A46" s="9">
        <v>42</v>
      </c>
      <c r="B46" s="9" t="s">
        <v>49</v>
      </c>
      <c r="C46" s="18" t="s">
        <v>13</v>
      </c>
      <c r="D46" s="10">
        <v>16</v>
      </c>
      <c r="E46" s="10">
        <v>1800</v>
      </c>
      <c r="F46" s="10">
        <v>8050</v>
      </c>
      <c r="G46" s="11" t="s">
        <v>50</v>
      </c>
      <c r="H46" s="9">
        <v>1</v>
      </c>
      <c r="I46" s="19">
        <f t="shared" si="0"/>
        <v>1819.944</v>
      </c>
      <c r="J46" s="17" t="s">
        <v>51</v>
      </c>
    </row>
    <row r="47" ht="16.5" spans="1:10">
      <c r="A47" s="9">
        <v>43</v>
      </c>
      <c r="B47" s="9" t="s">
        <v>49</v>
      </c>
      <c r="C47" s="18" t="s">
        <v>13</v>
      </c>
      <c r="D47" s="10">
        <v>16</v>
      </c>
      <c r="E47" s="10">
        <v>1800</v>
      </c>
      <c r="F47" s="10">
        <v>8190</v>
      </c>
      <c r="G47" s="11" t="s">
        <v>50</v>
      </c>
      <c r="H47" s="9">
        <v>1</v>
      </c>
      <c r="I47" s="19">
        <f t="shared" si="0"/>
        <v>1851.5952</v>
      </c>
      <c r="J47" s="17" t="s">
        <v>51</v>
      </c>
    </row>
    <row r="48" ht="16.5" spans="1:10">
      <c r="A48" s="9">
        <v>44</v>
      </c>
      <c r="B48" s="9" t="s">
        <v>49</v>
      </c>
      <c r="C48" s="18" t="s">
        <v>13</v>
      </c>
      <c r="D48" s="10">
        <v>16</v>
      </c>
      <c r="E48" s="10">
        <v>1800</v>
      </c>
      <c r="F48" s="10">
        <v>8090</v>
      </c>
      <c r="G48" s="11" t="s">
        <v>50</v>
      </c>
      <c r="H48" s="9">
        <v>1</v>
      </c>
      <c r="I48" s="19">
        <f t="shared" si="0"/>
        <v>1828.9872</v>
      </c>
      <c r="J48" s="17" t="s">
        <v>51</v>
      </c>
    </row>
    <row r="49" ht="16.5" spans="1:10">
      <c r="A49" s="9">
        <v>45</v>
      </c>
      <c r="B49" s="9" t="s">
        <v>49</v>
      </c>
      <c r="C49" s="18" t="s">
        <v>13</v>
      </c>
      <c r="D49" s="10">
        <v>16</v>
      </c>
      <c r="E49" s="10">
        <v>1800</v>
      </c>
      <c r="F49" s="10">
        <v>8460</v>
      </c>
      <c r="G49" s="11" t="s">
        <v>50</v>
      </c>
      <c r="H49" s="9">
        <v>1</v>
      </c>
      <c r="I49" s="19">
        <f t="shared" si="0"/>
        <v>1912.6368</v>
      </c>
      <c r="J49" s="17" t="s">
        <v>51</v>
      </c>
    </row>
    <row r="50" ht="16.5" spans="1:10">
      <c r="A50" s="9">
        <v>46</v>
      </c>
      <c r="B50" s="9" t="s">
        <v>49</v>
      </c>
      <c r="C50" s="18" t="s">
        <v>13</v>
      </c>
      <c r="D50" s="10">
        <v>16</v>
      </c>
      <c r="E50" s="10">
        <v>1800</v>
      </c>
      <c r="F50" s="10">
        <v>8460</v>
      </c>
      <c r="G50" s="11" t="s">
        <v>50</v>
      </c>
      <c r="H50" s="9">
        <v>1</v>
      </c>
      <c r="I50" s="19">
        <f t="shared" si="0"/>
        <v>1912.6368</v>
      </c>
      <c r="J50" s="17" t="s">
        <v>51</v>
      </c>
    </row>
    <row r="51" ht="16.5" spans="1:10">
      <c r="A51" s="9">
        <v>47</v>
      </c>
      <c r="B51" s="9" t="s">
        <v>49</v>
      </c>
      <c r="C51" s="18" t="s">
        <v>13</v>
      </c>
      <c r="D51" s="10">
        <v>16</v>
      </c>
      <c r="E51" s="10">
        <v>1930</v>
      </c>
      <c r="F51" s="10">
        <v>8430</v>
      </c>
      <c r="G51" s="11" t="s">
        <v>50</v>
      </c>
      <c r="H51" s="9">
        <v>1</v>
      </c>
      <c r="I51" s="19">
        <f t="shared" si="0"/>
        <v>2043.49944</v>
      </c>
      <c r="J51" s="17" t="s">
        <v>51</v>
      </c>
    </row>
    <row r="52" ht="16.5" spans="1:10">
      <c r="A52" s="9">
        <v>48</v>
      </c>
      <c r="B52" s="9" t="s">
        <v>49</v>
      </c>
      <c r="C52" s="18" t="s">
        <v>13</v>
      </c>
      <c r="D52" s="10">
        <v>16</v>
      </c>
      <c r="E52" s="10">
        <v>1800</v>
      </c>
      <c r="F52" s="10">
        <v>8190</v>
      </c>
      <c r="G52" s="11" t="s">
        <v>50</v>
      </c>
      <c r="H52" s="9">
        <v>1</v>
      </c>
      <c r="I52" s="19">
        <f t="shared" si="0"/>
        <v>1851.5952</v>
      </c>
      <c r="J52" s="17" t="s">
        <v>51</v>
      </c>
    </row>
    <row r="53" ht="16.5" spans="1:10">
      <c r="A53" s="9">
        <v>49</v>
      </c>
      <c r="B53" s="9" t="s">
        <v>49</v>
      </c>
      <c r="C53" s="18" t="s">
        <v>13</v>
      </c>
      <c r="D53" s="10">
        <v>16</v>
      </c>
      <c r="E53" s="10">
        <v>1800</v>
      </c>
      <c r="F53" s="10">
        <v>8180</v>
      </c>
      <c r="G53" s="11" t="s">
        <v>50</v>
      </c>
      <c r="H53" s="9">
        <v>1</v>
      </c>
      <c r="I53" s="19">
        <f t="shared" si="0"/>
        <v>1849.3344</v>
      </c>
      <c r="J53" s="17" t="s">
        <v>51</v>
      </c>
    </row>
    <row r="54" ht="16.5" spans="1:10">
      <c r="A54" s="9">
        <v>50</v>
      </c>
      <c r="B54" s="9" t="s">
        <v>49</v>
      </c>
      <c r="C54" s="18" t="s">
        <v>13</v>
      </c>
      <c r="D54" s="10">
        <v>16</v>
      </c>
      <c r="E54" s="10">
        <v>1510</v>
      </c>
      <c r="F54" s="10">
        <v>8110</v>
      </c>
      <c r="G54" s="11" t="s">
        <v>50</v>
      </c>
      <c r="H54" s="9">
        <v>1</v>
      </c>
      <c r="I54" s="19">
        <f t="shared" si="0"/>
        <v>1538.11016</v>
      </c>
      <c r="J54" s="17" t="s">
        <v>51</v>
      </c>
    </row>
    <row r="55" ht="16.5" spans="1:10">
      <c r="A55" s="9">
        <v>51</v>
      </c>
      <c r="B55" s="9" t="s">
        <v>49</v>
      </c>
      <c r="C55" s="18" t="s">
        <v>13</v>
      </c>
      <c r="D55" s="10">
        <v>16</v>
      </c>
      <c r="E55" s="10">
        <v>1770</v>
      </c>
      <c r="F55" s="10">
        <v>8090</v>
      </c>
      <c r="G55" s="11" t="s">
        <v>50</v>
      </c>
      <c r="H55" s="9">
        <v>1</v>
      </c>
      <c r="I55" s="19">
        <f t="shared" si="0"/>
        <v>1798.50408</v>
      </c>
      <c r="J55" s="17" t="s">
        <v>51</v>
      </c>
    </row>
    <row r="56" ht="16.5" spans="1:10">
      <c r="A56" s="9">
        <v>52</v>
      </c>
      <c r="B56" s="9" t="s">
        <v>49</v>
      </c>
      <c r="C56" s="18" t="s">
        <v>13</v>
      </c>
      <c r="D56" s="10">
        <v>16</v>
      </c>
      <c r="E56" s="10">
        <v>1510</v>
      </c>
      <c r="F56" s="10">
        <v>8050</v>
      </c>
      <c r="G56" s="11" t="s">
        <v>50</v>
      </c>
      <c r="H56" s="9">
        <v>1</v>
      </c>
      <c r="I56" s="19">
        <f t="shared" si="0"/>
        <v>1526.7308</v>
      </c>
      <c r="J56" s="17" t="s">
        <v>51</v>
      </c>
    </row>
    <row r="57" ht="16.5" spans="1:10">
      <c r="A57" s="9">
        <v>53</v>
      </c>
      <c r="B57" s="9" t="s">
        <v>49</v>
      </c>
      <c r="C57" s="18" t="s">
        <v>13</v>
      </c>
      <c r="D57" s="10">
        <v>16</v>
      </c>
      <c r="E57" s="10">
        <v>1510</v>
      </c>
      <c r="F57" s="10">
        <v>8020</v>
      </c>
      <c r="G57" s="11" t="s">
        <v>50</v>
      </c>
      <c r="H57" s="9">
        <v>1</v>
      </c>
      <c r="I57" s="19">
        <f t="shared" si="0"/>
        <v>1521.04112</v>
      </c>
      <c r="J57" s="17" t="s">
        <v>51</v>
      </c>
    </row>
    <row r="58" ht="16.5" spans="1:10">
      <c r="A58" s="9">
        <v>54</v>
      </c>
      <c r="B58" s="9" t="s">
        <v>49</v>
      </c>
      <c r="C58" s="18" t="s">
        <v>13</v>
      </c>
      <c r="D58" s="10">
        <v>16</v>
      </c>
      <c r="E58" s="10">
        <v>1510</v>
      </c>
      <c r="F58" s="10">
        <v>8010</v>
      </c>
      <c r="G58" s="11" t="s">
        <v>50</v>
      </c>
      <c r="H58" s="9">
        <v>1</v>
      </c>
      <c r="I58" s="19">
        <f t="shared" si="0"/>
        <v>1519.14456</v>
      </c>
      <c r="J58" s="17" t="s">
        <v>51</v>
      </c>
    </row>
    <row r="59" ht="16.5" spans="1:10">
      <c r="A59" s="9">
        <v>55</v>
      </c>
      <c r="B59" s="9" t="s">
        <v>49</v>
      </c>
      <c r="C59" s="18" t="s">
        <v>13</v>
      </c>
      <c r="D59" s="10">
        <v>16</v>
      </c>
      <c r="E59" s="10">
        <v>2005</v>
      </c>
      <c r="F59" s="10">
        <v>8010</v>
      </c>
      <c r="G59" s="11" t="s">
        <v>50</v>
      </c>
      <c r="H59" s="9">
        <v>1</v>
      </c>
      <c r="I59" s="19">
        <f t="shared" si="0"/>
        <v>2017.14228</v>
      </c>
      <c r="J59" s="17" t="s">
        <v>51</v>
      </c>
    </row>
    <row r="60" ht="16.5" spans="1:10">
      <c r="A60" s="9">
        <v>56</v>
      </c>
      <c r="B60" s="9" t="s">
        <v>49</v>
      </c>
      <c r="C60" s="18" t="s">
        <v>13</v>
      </c>
      <c r="D60" s="10">
        <v>16</v>
      </c>
      <c r="E60" s="10">
        <v>1940</v>
      </c>
      <c r="F60" s="10">
        <v>8000</v>
      </c>
      <c r="G60" s="11" t="s">
        <v>50</v>
      </c>
      <c r="H60" s="9">
        <v>1</v>
      </c>
      <c r="I60" s="19">
        <f t="shared" si="0"/>
        <v>1949.312</v>
      </c>
      <c r="J60" s="17" t="s">
        <v>51</v>
      </c>
    </row>
    <row r="61" ht="16.5" spans="1:10">
      <c r="A61" s="9">
        <v>57</v>
      </c>
      <c r="B61" s="9" t="s">
        <v>49</v>
      </c>
      <c r="C61" s="18" t="s">
        <v>13</v>
      </c>
      <c r="D61" s="10">
        <v>16</v>
      </c>
      <c r="E61" s="10">
        <v>1805</v>
      </c>
      <c r="F61" s="10">
        <v>7900</v>
      </c>
      <c r="G61" s="11" t="s">
        <v>50</v>
      </c>
      <c r="H61" s="9">
        <v>1</v>
      </c>
      <c r="I61" s="19">
        <f t="shared" si="0"/>
        <v>1790.9932</v>
      </c>
      <c r="J61" s="17" t="s">
        <v>51</v>
      </c>
    </row>
    <row r="62" ht="16.5" spans="1:10">
      <c r="A62" s="9">
        <v>58</v>
      </c>
      <c r="B62" s="9" t="s">
        <v>49</v>
      </c>
      <c r="C62" s="18" t="s">
        <v>13</v>
      </c>
      <c r="D62" s="10">
        <v>16</v>
      </c>
      <c r="E62" s="10">
        <v>1850</v>
      </c>
      <c r="F62" s="10">
        <v>8460</v>
      </c>
      <c r="G62" s="11" t="s">
        <v>50</v>
      </c>
      <c r="H62" s="9">
        <v>1</v>
      </c>
      <c r="I62" s="19">
        <f t="shared" si="0"/>
        <v>1965.7656</v>
      </c>
      <c r="J62" s="17" t="s">
        <v>51</v>
      </c>
    </row>
    <row r="63" ht="16.5" spans="1:10">
      <c r="A63" s="9">
        <v>59</v>
      </c>
      <c r="B63" s="9" t="s">
        <v>49</v>
      </c>
      <c r="C63" s="18" t="s">
        <v>13</v>
      </c>
      <c r="D63" s="10">
        <v>16</v>
      </c>
      <c r="E63" s="10">
        <v>1800</v>
      </c>
      <c r="F63" s="10">
        <v>7480</v>
      </c>
      <c r="G63" s="11" t="s">
        <v>50</v>
      </c>
      <c r="H63" s="9">
        <v>1</v>
      </c>
      <c r="I63" s="19">
        <f t="shared" si="0"/>
        <v>1691.0784</v>
      </c>
      <c r="J63" s="17" t="s">
        <v>51</v>
      </c>
    </row>
    <row r="64" ht="16.5" spans="1:10">
      <c r="A64" s="9">
        <v>60</v>
      </c>
      <c r="B64" s="9" t="s">
        <v>49</v>
      </c>
      <c r="C64" s="18" t="s">
        <v>13</v>
      </c>
      <c r="D64" s="10">
        <v>16</v>
      </c>
      <c r="E64" s="10">
        <v>1505</v>
      </c>
      <c r="F64" s="10">
        <v>9990</v>
      </c>
      <c r="G64" s="11" t="s">
        <v>50</v>
      </c>
      <c r="H64" s="9">
        <v>1</v>
      </c>
      <c r="I64" s="19">
        <f t="shared" si="0"/>
        <v>1888.38972</v>
      </c>
      <c r="J64" s="17" t="s">
        <v>51</v>
      </c>
    </row>
    <row r="65" ht="16.5" spans="1:10">
      <c r="A65" s="9">
        <v>61</v>
      </c>
      <c r="B65" s="9" t="s">
        <v>49</v>
      </c>
      <c r="C65" s="18" t="s">
        <v>13</v>
      </c>
      <c r="D65" s="10">
        <v>16</v>
      </c>
      <c r="E65" s="10">
        <v>1505</v>
      </c>
      <c r="F65" s="10">
        <v>8020</v>
      </c>
      <c r="G65" s="11" t="s">
        <v>50</v>
      </c>
      <c r="H65" s="9">
        <v>1</v>
      </c>
      <c r="I65" s="19">
        <f t="shared" si="0"/>
        <v>1516.00456</v>
      </c>
      <c r="J65" s="17" t="s">
        <v>51</v>
      </c>
    </row>
    <row r="66" ht="16.5" spans="1:10">
      <c r="A66" s="9">
        <v>62</v>
      </c>
      <c r="B66" s="9" t="s">
        <v>49</v>
      </c>
      <c r="C66" s="18" t="s">
        <v>13</v>
      </c>
      <c r="D66" s="10">
        <v>16</v>
      </c>
      <c r="E66" s="10">
        <v>1505</v>
      </c>
      <c r="F66" s="10">
        <v>8010</v>
      </c>
      <c r="G66" s="11" t="s">
        <v>50</v>
      </c>
      <c r="H66" s="9">
        <v>1</v>
      </c>
      <c r="I66" s="19">
        <f t="shared" si="0"/>
        <v>1514.11428</v>
      </c>
      <c r="J66" s="17" t="s">
        <v>51</v>
      </c>
    </row>
    <row r="67" ht="16.5" spans="1:10">
      <c r="A67" s="9">
        <v>63</v>
      </c>
      <c r="B67" s="9" t="s">
        <v>49</v>
      </c>
      <c r="C67" s="18" t="s">
        <v>13</v>
      </c>
      <c r="D67" s="10">
        <v>16</v>
      </c>
      <c r="E67" s="10">
        <v>2005</v>
      </c>
      <c r="F67" s="10">
        <v>8010</v>
      </c>
      <c r="G67" s="11" t="s">
        <v>50</v>
      </c>
      <c r="H67" s="9">
        <v>1</v>
      </c>
      <c r="I67" s="19">
        <f t="shared" si="0"/>
        <v>2017.14228</v>
      </c>
      <c r="J67" s="17" t="s">
        <v>51</v>
      </c>
    </row>
    <row r="68" ht="16.5" spans="1:10">
      <c r="A68" s="9">
        <v>64</v>
      </c>
      <c r="B68" s="9" t="s">
        <v>49</v>
      </c>
      <c r="C68" s="18" t="s">
        <v>13</v>
      </c>
      <c r="D68" s="10">
        <v>16</v>
      </c>
      <c r="E68" s="10">
        <v>2005</v>
      </c>
      <c r="F68" s="10">
        <v>5000</v>
      </c>
      <c r="G68" s="11" t="s">
        <v>50</v>
      </c>
      <c r="H68" s="9">
        <v>1</v>
      </c>
      <c r="I68" s="19">
        <f t="shared" si="0"/>
        <v>1259.14</v>
      </c>
      <c r="J68" s="17" t="s">
        <v>51</v>
      </c>
    </row>
    <row r="69" ht="16.5" spans="1:10">
      <c r="A69" s="9">
        <v>65</v>
      </c>
      <c r="B69" s="9" t="s">
        <v>49</v>
      </c>
      <c r="C69" s="18" t="s">
        <v>13</v>
      </c>
      <c r="D69" s="10">
        <v>16</v>
      </c>
      <c r="E69" s="10">
        <v>1690</v>
      </c>
      <c r="F69" s="10">
        <v>9990</v>
      </c>
      <c r="G69" s="11" t="s">
        <v>50</v>
      </c>
      <c r="H69" s="9">
        <v>1</v>
      </c>
      <c r="I69" s="19">
        <f t="shared" ref="I69:I78" si="1">D69*E69*F69*H69*7.85/1000000</f>
        <v>2120.51736</v>
      </c>
      <c r="J69" s="17" t="s">
        <v>52</v>
      </c>
    </row>
    <row r="70" ht="16.5" spans="1:10">
      <c r="A70" s="9">
        <v>55</v>
      </c>
      <c r="B70" s="9" t="s">
        <v>49</v>
      </c>
      <c r="C70" s="18" t="s">
        <v>13</v>
      </c>
      <c r="D70" s="10">
        <v>16</v>
      </c>
      <c r="E70" s="10">
        <v>1780</v>
      </c>
      <c r="F70" s="10">
        <v>12960</v>
      </c>
      <c r="G70" s="11" t="s">
        <v>50</v>
      </c>
      <c r="H70" s="9">
        <v>1</v>
      </c>
      <c r="I70" s="19">
        <f t="shared" si="1"/>
        <v>2897.44128</v>
      </c>
      <c r="J70" s="17" t="s">
        <v>52</v>
      </c>
    </row>
    <row r="71" ht="16.5" spans="1:10">
      <c r="A71" s="9">
        <v>56</v>
      </c>
      <c r="B71" s="9" t="s">
        <v>49</v>
      </c>
      <c r="C71" s="18" t="s">
        <v>13</v>
      </c>
      <c r="D71" s="10">
        <v>16</v>
      </c>
      <c r="E71" s="10">
        <v>1840</v>
      </c>
      <c r="F71" s="10">
        <v>8280</v>
      </c>
      <c r="G71" s="11" t="s">
        <v>50</v>
      </c>
      <c r="H71" s="9">
        <v>1</v>
      </c>
      <c r="I71" s="19">
        <f t="shared" si="1"/>
        <v>1913.54112</v>
      </c>
      <c r="J71" s="17" t="s">
        <v>52</v>
      </c>
    </row>
    <row r="72" ht="16.5" spans="1:10">
      <c r="A72" s="9">
        <v>57</v>
      </c>
      <c r="B72" s="9" t="s">
        <v>49</v>
      </c>
      <c r="C72" s="18" t="s">
        <v>13</v>
      </c>
      <c r="D72" s="10">
        <v>16</v>
      </c>
      <c r="E72" s="10">
        <v>1710</v>
      </c>
      <c r="F72" s="10">
        <v>8070</v>
      </c>
      <c r="G72" s="11" t="s">
        <v>50</v>
      </c>
      <c r="H72" s="9">
        <v>1</v>
      </c>
      <c r="I72" s="19">
        <f t="shared" si="1"/>
        <v>1733.24232</v>
      </c>
      <c r="J72" s="17" t="s">
        <v>52</v>
      </c>
    </row>
    <row r="73" ht="16.5" spans="1:10">
      <c r="A73" s="9">
        <v>58</v>
      </c>
      <c r="B73" s="9" t="s">
        <v>49</v>
      </c>
      <c r="C73" s="18" t="s">
        <v>13</v>
      </c>
      <c r="D73" s="10">
        <v>16</v>
      </c>
      <c r="E73" s="10">
        <v>1690</v>
      </c>
      <c r="F73" s="10">
        <v>8020</v>
      </c>
      <c r="G73" s="11" t="s">
        <v>50</v>
      </c>
      <c r="H73" s="9">
        <v>1</v>
      </c>
      <c r="I73" s="19">
        <f t="shared" si="1"/>
        <v>1702.35728</v>
      </c>
      <c r="J73" s="17" t="s">
        <v>52</v>
      </c>
    </row>
    <row r="74" ht="16.5" spans="1:10">
      <c r="A74" s="9">
        <v>65</v>
      </c>
      <c r="B74" s="9" t="s">
        <v>49</v>
      </c>
      <c r="C74" s="18" t="s">
        <v>13</v>
      </c>
      <c r="D74" s="10">
        <v>16</v>
      </c>
      <c r="E74" s="10">
        <v>1700</v>
      </c>
      <c r="F74" s="10">
        <v>8020</v>
      </c>
      <c r="G74" s="11" t="s">
        <v>50</v>
      </c>
      <c r="H74" s="9">
        <v>1</v>
      </c>
      <c r="I74" s="19">
        <f t="shared" si="1"/>
        <v>1712.4304</v>
      </c>
      <c r="J74" s="17" t="s">
        <v>52</v>
      </c>
    </row>
    <row r="75" ht="16.5" spans="1:10">
      <c r="A75" s="9">
        <v>55</v>
      </c>
      <c r="B75" s="9" t="s">
        <v>49</v>
      </c>
      <c r="C75" s="18" t="s">
        <v>13</v>
      </c>
      <c r="D75" s="10">
        <v>16</v>
      </c>
      <c r="E75" s="10">
        <v>1780</v>
      </c>
      <c r="F75" s="10">
        <v>7980</v>
      </c>
      <c r="G75" s="11" t="s">
        <v>50</v>
      </c>
      <c r="H75" s="9">
        <v>1</v>
      </c>
      <c r="I75" s="19">
        <f t="shared" si="1"/>
        <v>1784.07264</v>
      </c>
      <c r="J75" s="17" t="s">
        <v>52</v>
      </c>
    </row>
    <row r="76" ht="16.5" spans="1:10">
      <c r="A76" s="9">
        <v>56</v>
      </c>
      <c r="B76" s="9" t="s">
        <v>49</v>
      </c>
      <c r="C76" s="18" t="s">
        <v>13</v>
      </c>
      <c r="D76" s="10">
        <v>16</v>
      </c>
      <c r="E76" s="10">
        <v>1830</v>
      </c>
      <c r="F76" s="10">
        <v>7880</v>
      </c>
      <c r="G76" s="11" t="s">
        <v>50</v>
      </c>
      <c r="H76" s="9">
        <v>1</v>
      </c>
      <c r="I76" s="19">
        <f t="shared" si="1"/>
        <v>1811.20224</v>
      </c>
      <c r="J76" s="17" t="s">
        <v>52</v>
      </c>
    </row>
    <row r="77" ht="16.5" spans="1:10">
      <c r="A77" s="9">
        <v>57</v>
      </c>
      <c r="B77" s="9" t="s">
        <v>49</v>
      </c>
      <c r="C77" s="18" t="s">
        <v>13</v>
      </c>
      <c r="D77" s="10">
        <v>16</v>
      </c>
      <c r="E77" s="10">
        <v>1730</v>
      </c>
      <c r="F77" s="10">
        <v>7730</v>
      </c>
      <c r="G77" s="11" t="s">
        <v>50</v>
      </c>
      <c r="H77" s="9">
        <v>1</v>
      </c>
      <c r="I77" s="19">
        <f t="shared" si="1"/>
        <v>1679.63624</v>
      </c>
      <c r="J77" s="17" t="s">
        <v>52</v>
      </c>
    </row>
    <row r="78" ht="16.5" spans="1:10">
      <c r="A78" s="9">
        <v>58</v>
      </c>
      <c r="B78" s="9" t="s">
        <v>49</v>
      </c>
      <c r="C78" s="18" t="s">
        <v>13</v>
      </c>
      <c r="D78" s="10">
        <v>16</v>
      </c>
      <c r="E78" s="10">
        <v>1690</v>
      </c>
      <c r="F78" s="10">
        <v>7620</v>
      </c>
      <c r="G78" s="11" t="s">
        <v>50</v>
      </c>
      <c r="H78" s="9">
        <v>1</v>
      </c>
      <c r="I78" s="19">
        <f t="shared" si="1"/>
        <v>1617.45168</v>
      </c>
      <c r="J78" s="17" t="s">
        <v>52</v>
      </c>
    </row>
    <row r="79" ht="16.5" spans="1:10">
      <c r="A79" s="9">
        <v>65</v>
      </c>
      <c r="B79" s="9" t="s">
        <v>49</v>
      </c>
      <c r="C79" s="18" t="s">
        <v>13</v>
      </c>
      <c r="D79" s="10">
        <v>16</v>
      </c>
      <c r="E79" s="10">
        <v>1690</v>
      </c>
      <c r="F79" s="10">
        <v>7620</v>
      </c>
      <c r="G79" s="11" t="s">
        <v>50</v>
      </c>
      <c r="H79" s="9">
        <v>1</v>
      </c>
      <c r="I79" s="19">
        <f t="shared" ref="I79:I86" si="2">D79*E79*F79*H79*7.85/1000000</f>
        <v>1617.45168</v>
      </c>
      <c r="J79" s="17" t="s">
        <v>52</v>
      </c>
    </row>
    <row r="80" ht="16.5" spans="1:10">
      <c r="A80" s="9">
        <v>55</v>
      </c>
      <c r="B80" s="9" t="s">
        <v>49</v>
      </c>
      <c r="C80" s="18" t="s">
        <v>13</v>
      </c>
      <c r="D80" s="10">
        <v>16</v>
      </c>
      <c r="E80" s="10">
        <v>1775</v>
      </c>
      <c r="F80" s="10">
        <v>7600</v>
      </c>
      <c r="G80" s="11" t="s">
        <v>50</v>
      </c>
      <c r="H80" s="9">
        <v>1</v>
      </c>
      <c r="I80" s="19">
        <f t="shared" si="2"/>
        <v>1694.344</v>
      </c>
      <c r="J80" s="17" t="s">
        <v>52</v>
      </c>
    </row>
    <row r="81" ht="16.5" spans="1:10">
      <c r="A81" s="9">
        <v>56</v>
      </c>
      <c r="B81" s="9" t="s">
        <v>49</v>
      </c>
      <c r="C81" s="18" t="s">
        <v>13</v>
      </c>
      <c r="D81" s="10">
        <v>16</v>
      </c>
      <c r="E81" s="10">
        <v>1835</v>
      </c>
      <c r="F81" s="10">
        <v>7540</v>
      </c>
      <c r="G81" s="11" t="s">
        <v>50</v>
      </c>
      <c r="H81" s="9">
        <v>1</v>
      </c>
      <c r="I81" s="19">
        <f t="shared" si="2"/>
        <v>1737.78904</v>
      </c>
      <c r="J81" s="17" t="s">
        <v>52</v>
      </c>
    </row>
    <row r="82" ht="16.5" spans="1:10">
      <c r="A82" s="9">
        <v>57</v>
      </c>
      <c r="B82" s="9" t="s">
        <v>49</v>
      </c>
      <c r="C82" s="18" t="s">
        <v>13</v>
      </c>
      <c r="D82" s="10">
        <v>16</v>
      </c>
      <c r="E82" s="10">
        <v>1800</v>
      </c>
      <c r="F82" s="10">
        <v>8500</v>
      </c>
      <c r="G82" s="11" t="s">
        <v>50</v>
      </c>
      <c r="H82" s="9">
        <v>1</v>
      </c>
      <c r="I82" s="19">
        <f t="shared" si="2"/>
        <v>1921.68</v>
      </c>
      <c r="J82" s="17" t="s">
        <v>52</v>
      </c>
    </row>
    <row r="83" ht="16.5" spans="1:10">
      <c r="A83" s="9">
        <v>58</v>
      </c>
      <c r="B83" s="9" t="s">
        <v>49</v>
      </c>
      <c r="C83" s="18" t="s">
        <v>13</v>
      </c>
      <c r="D83" s="10">
        <v>16</v>
      </c>
      <c r="E83" s="10">
        <v>1810</v>
      </c>
      <c r="F83" s="10">
        <v>11780</v>
      </c>
      <c r="G83" s="11" t="s">
        <v>50</v>
      </c>
      <c r="H83" s="9">
        <v>1</v>
      </c>
      <c r="I83" s="19">
        <f t="shared" si="2"/>
        <v>2678.01808</v>
      </c>
      <c r="J83" s="17" t="s">
        <v>52</v>
      </c>
    </row>
    <row r="84" ht="16.5" spans="1:10">
      <c r="A84" s="9">
        <v>65</v>
      </c>
      <c r="B84" s="9" t="s">
        <v>49</v>
      </c>
      <c r="C84" s="18" t="s">
        <v>13</v>
      </c>
      <c r="D84" s="10">
        <v>16</v>
      </c>
      <c r="E84" s="10">
        <v>1800</v>
      </c>
      <c r="F84" s="10">
        <v>11800</v>
      </c>
      <c r="G84" s="11" t="s">
        <v>50</v>
      </c>
      <c r="H84" s="9">
        <v>1</v>
      </c>
      <c r="I84" s="19">
        <f t="shared" si="2"/>
        <v>2667.744</v>
      </c>
      <c r="J84" s="17" t="s">
        <v>52</v>
      </c>
    </row>
    <row r="85" ht="16.5" spans="1:10">
      <c r="A85" s="9">
        <v>55</v>
      </c>
      <c r="B85" s="9" t="s">
        <v>49</v>
      </c>
      <c r="C85" s="18" t="s">
        <v>13</v>
      </c>
      <c r="D85" s="10">
        <v>16</v>
      </c>
      <c r="E85" s="10">
        <v>1800</v>
      </c>
      <c r="F85" s="10">
        <v>11700</v>
      </c>
      <c r="G85" s="11" t="s">
        <v>50</v>
      </c>
      <c r="H85" s="9">
        <v>1</v>
      </c>
      <c r="I85" s="19">
        <f t="shared" si="2"/>
        <v>2645.136</v>
      </c>
      <c r="J85" s="17" t="s">
        <v>52</v>
      </c>
    </row>
    <row r="86" ht="16.5" spans="1:10">
      <c r="A86" s="9">
        <v>56</v>
      </c>
      <c r="B86" s="9" t="s">
        <v>49</v>
      </c>
      <c r="C86" s="18" t="s">
        <v>13</v>
      </c>
      <c r="D86" s="10">
        <v>16</v>
      </c>
      <c r="E86" s="10">
        <v>1815</v>
      </c>
      <c r="F86" s="10">
        <v>7860</v>
      </c>
      <c r="G86" s="11" t="s">
        <v>50</v>
      </c>
      <c r="H86" s="9">
        <v>1</v>
      </c>
      <c r="I86" s="19">
        <f t="shared" si="2"/>
        <v>1791.79704</v>
      </c>
      <c r="J86" s="17" t="s">
        <v>52</v>
      </c>
    </row>
    <row r="87" ht="16.5" spans="1:10">
      <c r="A87" s="9">
        <v>66</v>
      </c>
      <c r="B87" s="9" t="s">
        <v>49</v>
      </c>
      <c r="C87" s="18" t="s">
        <v>13</v>
      </c>
      <c r="D87" s="10">
        <v>16</v>
      </c>
      <c r="E87" s="10">
        <v>1995</v>
      </c>
      <c r="F87" s="10">
        <v>12270</v>
      </c>
      <c r="G87" s="11" t="s">
        <v>50</v>
      </c>
      <c r="H87" s="9">
        <v>1</v>
      </c>
      <c r="I87" s="19">
        <f t="shared" ref="I87:I94" si="3">D87*E87*F87*H87*7.85/1000000</f>
        <v>3074.51844</v>
      </c>
      <c r="J87" s="17" t="s">
        <v>53</v>
      </c>
    </row>
    <row r="88" ht="16.5" spans="1:10">
      <c r="A88" s="9">
        <v>67</v>
      </c>
      <c r="B88" s="9" t="s">
        <v>49</v>
      </c>
      <c r="C88" s="18" t="s">
        <v>13</v>
      </c>
      <c r="D88" s="10">
        <v>12</v>
      </c>
      <c r="E88" s="10">
        <v>1970</v>
      </c>
      <c r="F88" s="10">
        <v>10020</v>
      </c>
      <c r="G88" s="11" t="s">
        <v>50</v>
      </c>
      <c r="H88" s="9">
        <v>2</v>
      </c>
      <c r="I88" s="19">
        <f t="shared" si="3"/>
        <v>3718.90296</v>
      </c>
      <c r="J88" s="17" t="s">
        <v>53</v>
      </c>
    </row>
    <row r="89" ht="16.5" spans="1:10">
      <c r="A89" s="9">
        <v>68</v>
      </c>
      <c r="B89" s="9" t="s">
        <v>49</v>
      </c>
      <c r="C89" s="18" t="s">
        <v>13</v>
      </c>
      <c r="D89" s="10">
        <v>16</v>
      </c>
      <c r="E89" s="10">
        <v>1805</v>
      </c>
      <c r="F89" s="10">
        <v>11330</v>
      </c>
      <c r="G89" s="11" t="s">
        <v>50</v>
      </c>
      <c r="H89" s="9">
        <v>1</v>
      </c>
      <c r="I89" s="19">
        <f t="shared" si="3"/>
        <v>2568.60164</v>
      </c>
      <c r="J89" s="17" t="s">
        <v>53</v>
      </c>
    </row>
    <row r="90" ht="16.5" spans="1:10">
      <c r="A90" s="9">
        <v>69</v>
      </c>
      <c r="B90" s="9" t="s">
        <v>49</v>
      </c>
      <c r="C90" s="18" t="s">
        <v>13</v>
      </c>
      <c r="D90" s="10">
        <v>12</v>
      </c>
      <c r="E90" s="10">
        <v>1960</v>
      </c>
      <c r="F90" s="10">
        <v>12010</v>
      </c>
      <c r="G90" s="11" t="s">
        <v>50</v>
      </c>
      <c r="H90" s="9">
        <v>1</v>
      </c>
      <c r="I90" s="19">
        <f t="shared" si="3"/>
        <v>2217.43032</v>
      </c>
      <c r="J90" s="17" t="s">
        <v>53</v>
      </c>
    </row>
    <row r="91" ht="16.5" spans="1:10">
      <c r="A91" s="9">
        <v>70</v>
      </c>
      <c r="B91" s="9" t="s">
        <v>49</v>
      </c>
      <c r="C91" s="18" t="s">
        <v>13</v>
      </c>
      <c r="D91" s="10">
        <v>12</v>
      </c>
      <c r="E91" s="10">
        <v>1780</v>
      </c>
      <c r="F91" s="10">
        <v>6870</v>
      </c>
      <c r="G91" s="11" t="s">
        <v>50</v>
      </c>
      <c r="H91" s="9">
        <v>1</v>
      </c>
      <c r="I91" s="19">
        <f t="shared" si="3"/>
        <v>1151.93412</v>
      </c>
      <c r="J91" s="17" t="s">
        <v>53</v>
      </c>
    </row>
    <row r="92" ht="16.5" spans="1:10">
      <c r="A92" s="9">
        <v>71</v>
      </c>
      <c r="B92" s="9" t="s">
        <v>49</v>
      </c>
      <c r="C92" s="18" t="s">
        <v>13</v>
      </c>
      <c r="D92" s="10">
        <v>12</v>
      </c>
      <c r="E92" s="10">
        <v>1965</v>
      </c>
      <c r="F92" s="10">
        <v>7870</v>
      </c>
      <c r="G92" s="11" t="s">
        <v>50</v>
      </c>
      <c r="H92" s="9">
        <v>1</v>
      </c>
      <c r="I92" s="19">
        <f t="shared" si="3"/>
        <v>1456.76061</v>
      </c>
      <c r="J92" s="17" t="s">
        <v>53</v>
      </c>
    </row>
    <row r="93" ht="16.5" spans="1:10">
      <c r="A93" s="9">
        <v>72</v>
      </c>
      <c r="B93" s="9" t="s">
        <v>49</v>
      </c>
      <c r="C93" s="18" t="s">
        <v>13</v>
      </c>
      <c r="D93" s="10">
        <v>16</v>
      </c>
      <c r="E93" s="10">
        <v>1950</v>
      </c>
      <c r="F93" s="10">
        <f>(242720+1000)/4/5</f>
        <v>12186</v>
      </c>
      <c r="G93" s="11" t="s">
        <v>50</v>
      </c>
      <c r="H93" s="9">
        <v>5</v>
      </c>
      <c r="I93" s="16">
        <f t="shared" si="3"/>
        <v>14922.9756</v>
      </c>
      <c r="J93" s="17" t="s">
        <v>21</v>
      </c>
    </row>
    <row r="94" ht="16.5" spans="1:10">
      <c r="A94" s="9">
        <v>73</v>
      </c>
      <c r="B94" s="9" t="s">
        <v>49</v>
      </c>
      <c r="C94" s="18" t="s">
        <v>13</v>
      </c>
      <c r="D94" s="10">
        <v>16</v>
      </c>
      <c r="E94" s="10">
        <v>1720</v>
      </c>
      <c r="F94" s="10">
        <f>(242720+2000)*2/5/8</f>
        <v>12236</v>
      </c>
      <c r="G94" s="11" t="s">
        <v>50</v>
      </c>
      <c r="H94" s="9">
        <v>8</v>
      </c>
      <c r="I94" s="19">
        <f t="shared" si="3"/>
        <v>21146.940416</v>
      </c>
      <c r="J94" s="17" t="s">
        <v>54</v>
      </c>
    </row>
    <row r="95" ht="16.5" spans="1:10">
      <c r="A95" s="9" t="s">
        <v>55</v>
      </c>
      <c r="B95" s="9"/>
      <c r="C95" s="9"/>
      <c r="D95" s="9"/>
      <c r="E95" s="9"/>
      <c r="F95" s="9"/>
      <c r="G95" s="9"/>
      <c r="H95" s="9"/>
      <c r="I95" s="16">
        <f>SUM(I5:I94)</f>
        <v>193943.524618</v>
      </c>
      <c r="J95" s="17"/>
    </row>
    <row r="96" ht="16.5" spans="1:10">
      <c r="A96" s="12" t="s">
        <v>56</v>
      </c>
      <c r="B96" s="12"/>
      <c r="C96" s="12"/>
      <c r="D96" s="12"/>
      <c r="E96" s="12"/>
      <c r="F96" s="12"/>
      <c r="G96" s="12"/>
      <c r="H96" s="12"/>
      <c r="I96" s="12"/>
      <c r="J96" s="12"/>
    </row>
    <row r="97" ht="16.5" spans="1:10">
      <c r="A97" s="12" t="s">
        <v>57</v>
      </c>
      <c r="B97" s="12"/>
      <c r="C97" s="12"/>
      <c r="D97" s="12"/>
      <c r="E97" s="12"/>
      <c r="F97" s="12"/>
      <c r="G97" s="12"/>
      <c r="H97" s="12"/>
      <c r="I97" s="12"/>
      <c r="J97" s="12"/>
    </row>
    <row r="98" ht="16.5" spans="1:10">
      <c r="A98" s="2" t="s">
        <v>58</v>
      </c>
      <c r="B98" s="2"/>
      <c r="C98" s="2"/>
      <c r="D98" s="2"/>
      <c r="E98" s="2"/>
      <c r="F98" s="2"/>
      <c r="G98" s="2"/>
      <c r="H98" s="2"/>
      <c r="I98" s="2"/>
      <c r="J98" s="2"/>
    </row>
  </sheetData>
  <autoFilter ref="A4:L98">
    <extLst/>
  </autoFilter>
  <mergeCells count="6">
    <mergeCell ref="A1:J1"/>
    <mergeCell ref="A2:F2"/>
    <mergeCell ref="A95:H95"/>
    <mergeCell ref="A96:J96"/>
    <mergeCell ref="A97:J97"/>
    <mergeCell ref="A98:J98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8"/>
  <sheetViews>
    <sheetView topLeftCell="A60" workbookViewId="0">
      <selection activeCell="A78" sqref="A78:J81"/>
    </sheetView>
  </sheetViews>
  <sheetFormatPr defaultColWidth="9" defaultRowHeight="13.5"/>
  <cols>
    <col min="4" max="4" width="12.625"/>
    <col min="5" max="5" width="9.375"/>
    <col min="6" max="6" width="12.625"/>
  </cols>
  <sheetData>
    <row r="1" ht="22.5" spans="1:10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</row>
    <row r="2" ht="16.5" spans="1:10">
      <c r="A2" s="2" t="s">
        <v>41</v>
      </c>
      <c r="B2" s="3"/>
      <c r="C2" s="3"/>
      <c r="D2" s="3"/>
      <c r="E2" s="3"/>
      <c r="F2" s="3"/>
      <c r="G2" s="3"/>
      <c r="H2" s="3"/>
      <c r="I2" s="3"/>
      <c r="J2" s="14"/>
    </row>
    <row r="3" ht="16.5" spans="1:10">
      <c r="A3" s="4" t="s">
        <v>62</v>
      </c>
      <c r="B3" s="5"/>
      <c r="C3" s="5"/>
      <c r="D3" s="3"/>
      <c r="E3" s="5"/>
      <c r="F3" s="5"/>
      <c r="G3" s="3"/>
      <c r="H3" s="3"/>
      <c r="I3" s="14"/>
      <c r="J3" s="14"/>
    </row>
    <row r="4" ht="15" spans="1:10">
      <c r="A4" s="6" t="s">
        <v>43</v>
      </c>
      <c r="B4" s="6" t="s">
        <v>0</v>
      </c>
      <c r="C4" s="7" t="s">
        <v>1</v>
      </c>
      <c r="D4" s="7" t="s">
        <v>44</v>
      </c>
      <c r="E4" s="7" t="s">
        <v>45</v>
      </c>
      <c r="F4" s="7" t="s">
        <v>46</v>
      </c>
      <c r="G4" s="8" t="s">
        <v>47</v>
      </c>
      <c r="H4" s="7" t="s">
        <v>4</v>
      </c>
      <c r="I4" s="15" t="s">
        <v>48</v>
      </c>
      <c r="J4" s="15" t="s">
        <v>5</v>
      </c>
    </row>
    <row r="5" ht="16.5" spans="1:10">
      <c r="A5" s="9">
        <v>1</v>
      </c>
      <c r="B5" s="9" t="s">
        <v>49</v>
      </c>
      <c r="C5" s="18" t="s">
        <v>13</v>
      </c>
      <c r="D5" s="10">
        <v>16</v>
      </c>
      <c r="E5" s="10">
        <v>2000</v>
      </c>
      <c r="F5" s="10">
        <v>8290</v>
      </c>
      <c r="G5" s="11" t="s">
        <v>50</v>
      </c>
      <c r="H5" s="9">
        <v>1</v>
      </c>
      <c r="I5" s="19">
        <f t="shared" ref="I5:I68" si="0">D5*E5*F5*H5*7.85/1000000</f>
        <v>2082.448</v>
      </c>
      <c r="J5" s="17" t="s">
        <v>12</v>
      </c>
    </row>
    <row r="6" ht="16.5" spans="1:10">
      <c r="A6" s="9">
        <v>2</v>
      </c>
      <c r="B6" s="9" t="s">
        <v>49</v>
      </c>
      <c r="C6" s="18" t="s">
        <v>13</v>
      </c>
      <c r="D6" s="10">
        <v>16</v>
      </c>
      <c r="E6" s="10">
        <v>2000</v>
      </c>
      <c r="F6" s="10">
        <v>8220</v>
      </c>
      <c r="G6" s="11" t="s">
        <v>50</v>
      </c>
      <c r="H6" s="9">
        <v>1</v>
      </c>
      <c r="I6" s="19">
        <f t="shared" si="0"/>
        <v>2064.864</v>
      </c>
      <c r="J6" s="17" t="s">
        <v>12</v>
      </c>
    </row>
    <row r="7" ht="16.5" spans="1:10">
      <c r="A7" s="9">
        <v>3</v>
      </c>
      <c r="B7" s="9" t="s">
        <v>49</v>
      </c>
      <c r="C7" s="18" t="s">
        <v>13</v>
      </c>
      <c r="D7" s="10">
        <v>16</v>
      </c>
      <c r="E7" s="10">
        <v>2000</v>
      </c>
      <c r="F7" s="10">
        <v>8230</v>
      </c>
      <c r="G7" s="11" t="s">
        <v>50</v>
      </c>
      <c r="H7" s="9">
        <v>1</v>
      </c>
      <c r="I7" s="19">
        <f t="shared" si="0"/>
        <v>2067.376</v>
      </c>
      <c r="J7" s="17" t="s">
        <v>12</v>
      </c>
    </row>
    <row r="8" ht="16.5" spans="1:10">
      <c r="A8" s="9">
        <v>4</v>
      </c>
      <c r="B8" s="9" t="s">
        <v>49</v>
      </c>
      <c r="C8" s="18" t="s">
        <v>13</v>
      </c>
      <c r="D8" s="10">
        <v>16</v>
      </c>
      <c r="E8" s="10">
        <v>2000</v>
      </c>
      <c r="F8" s="10">
        <v>7950</v>
      </c>
      <c r="G8" s="11" t="s">
        <v>50</v>
      </c>
      <c r="H8" s="9">
        <v>1</v>
      </c>
      <c r="I8" s="19">
        <f t="shared" si="0"/>
        <v>1997.04</v>
      </c>
      <c r="J8" s="17" t="s">
        <v>12</v>
      </c>
    </row>
    <row r="9" ht="16.5" spans="1:10">
      <c r="A9" s="9">
        <v>5</v>
      </c>
      <c r="B9" s="9" t="s">
        <v>49</v>
      </c>
      <c r="C9" s="18" t="s">
        <v>13</v>
      </c>
      <c r="D9" s="10">
        <v>16</v>
      </c>
      <c r="E9" s="10">
        <v>2000</v>
      </c>
      <c r="F9" s="10">
        <v>7950</v>
      </c>
      <c r="G9" s="11" t="s">
        <v>50</v>
      </c>
      <c r="H9" s="9">
        <v>1</v>
      </c>
      <c r="I9" s="19">
        <f t="shared" si="0"/>
        <v>1997.04</v>
      </c>
      <c r="J9" s="17" t="s">
        <v>12</v>
      </c>
    </row>
    <row r="10" ht="16.5" spans="1:10">
      <c r="A10" s="9">
        <v>6</v>
      </c>
      <c r="B10" s="9" t="s">
        <v>49</v>
      </c>
      <c r="C10" s="18" t="s">
        <v>13</v>
      </c>
      <c r="D10" s="10">
        <v>16</v>
      </c>
      <c r="E10" s="10">
        <v>1505</v>
      </c>
      <c r="F10" s="10">
        <v>9720</v>
      </c>
      <c r="G10" s="11" t="s">
        <v>50</v>
      </c>
      <c r="H10" s="9">
        <v>1</v>
      </c>
      <c r="I10" s="19">
        <f t="shared" si="0"/>
        <v>1837.35216</v>
      </c>
      <c r="J10" s="17" t="s">
        <v>12</v>
      </c>
    </row>
    <row r="11" ht="16.5" spans="1:10">
      <c r="A11" s="9">
        <v>7</v>
      </c>
      <c r="B11" s="9" t="s">
        <v>49</v>
      </c>
      <c r="C11" s="18" t="s">
        <v>13</v>
      </c>
      <c r="D11" s="10">
        <v>16</v>
      </c>
      <c r="E11" s="10">
        <v>1505</v>
      </c>
      <c r="F11" s="10">
        <v>9720</v>
      </c>
      <c r="G11" s="11" t="s">
        <v>50</v>
      </c>
      <c r="H11" s="9">
        <v>1</v>
      </c>
      <c r="I11" s="19">
        <f t="shared" si="0"/>
        <v>1837.35216</v>
      </c>
      <c r="J11" s="17" t="s">
        <v>12</v>
      </c>
    </row>
    <row r="12" ht="16.5" spans="1:10">
      <c r="A12" s="9">
        <v>8</v>
      </c>
      <c r="B12" s="9" t="s">
        <v>49</v>
      </c>
      <c r="C12" s="18" t="s">
        <v>13</v>
      </c>
      <c r="D12" s="10">
        <v>16</v>
      </c>
      <c r="E12" s="10">
        <v>1800</v>
      </c>
      <c r="F12" s="10">
        <v>8220</v>
      </c>
      <c r="G12" s="11" t="s">
        <v>50</v>
      </c>
      <c r="H12" s="9">
        <v>1</v>
      </c>
      <c r="I12" s="19">
        <f t="shared" si="0"/>
        <v>1858.3776</v>
      </c>
      <c r="J12" s="17" t="s">
        <v>12</v>
      </c>
    </row>
    <row r="13" ht="16.5" spans="1:10">
      <c r="A13" s="9">
        <v>9</v>
      </c>
      <c r="B13" s="9" t="s">
        <v>49</v>
      </c>
      <c r="C13" s="18" t="s">
        <v>13</v>
      </c>
      <c r="D13" s="10">
        <v>16</v>
      </c>
      <c r="E13" s="10">
        <v>1800</v>
      </c>
      <c r="F13" s="10">
        <v>8220</v>
      </c>
      <c r="G13" s="11" t="s">
        <v>50</v>
      </c>
      <c r="H13" s="9">
        <v>1</v>
      </c>
      <c r="I13" s="19">
        <f t="shared" si="0"/>
        <v>1858.3776</v>
      </c>
      <c r="J13" s="17" t="s">
        <v>12</v>
      </c>
    </row>
    <row r="14" ht="16.5" spans="1:10">
      <c r="A14" s="9">
        <v>10</v>
      </c>
      <c r="B14" s="9" t="s">
        <v>49</v>
      </c>
      <c r="C14" s="18" t="s">
        <v>13</v>
      </c>
      <c r="D14" s="10">
        <v>16</v>
      </c>
      <c r="E14" s="10">
        <v>2000</v>
      </c>
      <c r="F14" s="10">
        <v>7320</v>
      </c>
      <c r="G14" s="11" t="s">
        <v>50</v>
      </c>
      <c r="H14" s="9">
        <v>1</v>
      </c>
      <c r="I14" s="19">
        <f t="shared" si="0"/>
        <v>1838.784</v>
      </c>
      <c r="J14" s="17" t="s">
        <v>12</v>
      </c>
    </row>
    <row r="15" ht="16.5" spans="1:10">
      <c r="A15" s="9">
        <v>11</v>
      </c>
      <c r="B15" s="9" t="s">
        <v>49</v>
      </c>
      <c r="C15" s="18" t="s">
        <v>13</v>
      </c>
      <c r="D15" s="10">
        <v>16</v>
      </c>
      <c r="E15" s="10">
        <v>2000</v>
      </c>
      <c r="F15" s="10">
        <v>7320</v>
      </c>
      <c r="G15" s="11" t="s">
        <v>50</v>
      </c>
      <c r="H15" s="9">
        <v>1</v>
      </c>
      <c r="I15" s="19">
        <f t="shared" si="0"/>
        <v>1838.784</v>
      </c>
      <c r="J15" s="17" t="s">
        <v>12</v>
      </c>
    </row>
    <row r="16" ht="16.5" spans="1:10">
      <c r="A16" s="9">
        <v>12</v>
      </c>
      <c r="B16" s="9" t="s">
        <v>49</v>
      </c>
      <c r="C16" s="18" t="s">
        <v>13</v>
      </c>
      <c r="D16" s="10">
        <v>16</v>
      </c>
      <c r="E16" s="10">
        <v>2000</v>
      </c>
      <c r="F16" s="10">
        <v>7320</v>
      </c>
      <c r="G16" s="11" t="s">
        <v>50</v>
      </c>
      <c r="H16" s="9">
        <v>1</v>
      </c>
      <c r="I16" s="19">
        <f t="shared" si="0"/>
        <v>1838.784</v>
      </c>
      <c r="J16" s="17" t="s">
        <v>12</v>
      </c>
    </row>
    <row r="17" ht="16.5" spans="1:10">
      <c r="A17" s="9">
        <v>13</v>
      </c>
      <c r="B17" s="9" t="s">
        <v>49</v>
      </c>
      <c r="C17" s="18" t="s">
        <v>13</v>
      </c>
      <c r="D17" s="10">
        <v>16</v>
      </c>
      <c r="E17" s="10">
        <v>1800</v>
      </c>
      <c r="F17" s="10">
        <v>7320</v>
      </c>
      <c r="G17" s="11" t="s">
        <v>50</v>
      </c>
      <c r="H17" s="9">
        <v>1</v>
      </c>
      <c r="I17" s="19">
        <f t="shared" si="0"/>
        <v>1654.9056</v>
      </c>
      <c r="J17" s="17" t="s">
        <v>12</v>
      </c>
    </row>
    <row r="18" ht="16.5" spans="1:10">
      <c r="A18" s="9">
        <v>14</v>
      </c>
      <c r="B18" s="9" t="s">
        <v>49</v>
      </c>
      <c r="C18" s="18" t="s">
        <v>13</v>
      </c>
      <c r="D18" s="10">
        <v>16</v>
      </c>
      <c r="E18" s="10">
        <v>1800</v>
      </c>
      <c r="F18" s="10">
        <v>7310</v>
      </c>
      <c r="G18" s="11" t="s">
        <v>50</v>
      </c>
      <c r="H18" s="9">
        <v>1</v>
      </c>
      <c r="I18" s="19">
        <f t="shared" si="0"/>
        <v>1652.6448</v>
      </c>
      <c r="J18" s="17" t="s">
        <v>12</v>
      </c>
    </row>
    <row r="19" ht="16.5" spans="1:10">
      <c r="A19" s="9">
        <v>15</v>
      </c>
      <c r="B19" s="9" t="s">
        <v>49</v>
      </c>
      <c r="C19" s="18" t="s">
        <v>13</v>
      </c>
      <c r="D19" s="10">
        <v>16</v>
      </c>
      <c r="E19" s="10">
        <v>1530</v>
      </c>
      <c r="F19" s="10">
        <v>7480</v>
      </c>
      <c r="G19" s="11" t="s">
        <v>50</v>
      </c>
      <c r="H19" s="9">
        <v>1</v>
      </c>
      <c r="I19" s="19">
        <f t="shared" si="0"/>
        <v>1437.41664</v>
      </c>
      <c r="J19" s="17" t="s">
        <v>12</v>
      </c>
    </row>
    <row r="20" ht="16.5" spans="1:10">
      <c r="A20" s="9">
        <v>16</v>
      </c>
      <c r="B20" s="9" t="s">
        <v>49</v>
      </c>
      <c r="C20" s="18" t="s">
        <v>13</v>
      </c>
      <c r="D20" s="10">
        <v>16</v>
      </c>
      <c r="E20" s="10">
        <v>1505</v>
      </c>
      <c r="F20" s="10">
        <v>7560</v>
      </c>
      <c r="G20" s="11" t="s">
        <v>50</v>
      </c>
      <c r="H20" s="9">
        <v>1</v>
      </c>
      <c r="I20" s="19">
        <f t="shared" si="0"/>
        <v>1429.05168</v>
      </c>
      <c r="J20" s="17" t="s">
        <v>12</v>
      </c>
    </row>
    <row r="21" ht="16.5" spans="1:10">
      <c r="A21" s="9">
        <v>17</v>
      </c>
      <c r="B21" s="9" t="s">
        <v>49</v>
      </c>
      <c r="C21" s="18" t="s">
        <v>13</v>
      </c>
      <c r="D21" s="10">
        <v>16</v>
      </c>
      <c r="E21" s="10">
        <v>1800</v>
      </c>
      <c r="F21" s="10">
        <v>7250</v>
      </c>
      <c r="G21" s="11" t="s">
        <v>50</v>
      </c>
      <c r="H21" s="9">
        <v>1</v>
      </c>
      <c r="I21" s="19">
        <f t="shared" si="0"/>
        <v>1639.08</v>
      </c>
      <c r="J21" s="17" t="s">
        <v>12</v>
      </c>
    </row>
    <row r="22" ht="16.5" spans="1:10">
      <c r="A22" s="9">
        <v>18</v>
      </c>
      <c r="B22" s="9" t="s">
        <v>49</v>
      </c>
      <c r="C22" s="18" t="s">
        <v>13</v>
      </c>
      <c r="D22" s="10">
        <v>16</v>
      </c>
      <c r="E22" s="10">
        <v>1505</v>
      </c>
      <c r="F22" s="10">
        <v>7440</v>
      </c>
      <c r="G22" s="11" t="s">
        <v>50</v>
      </c>
      <c r="H22" s="9">
        <v>1</v>
      </c>
      <c r="I22" s="19">
        <f t="shared" si="0"/>
        <v>1406.36832</v>
      </c>
      <c r="J22" s="17" t="s">
        <v>12</v>
      </c>
    </row>
    <row r="23" ht="16.5" spans="1:10">
      <c r="A23" s="9">
        <v>19</v>
      </c>
      <c r="B23" s="9" t="s">
        <v>49</v>
      </c>
      <c r="C23" s="18" t="s">
        <v>13</v>
      </c>
      <c r="D23" s="10">
        <v>16</v>
      </c>
      <c r="E23" s="10">
        <v>1505</v>
      </c>
      <c r="F23" s="10">
        <v>7440</v>
      </c>
      <c r="G23" s="11" t="s">
        <v>50</v>
      </c>
      <c r="H23" s="9">
        <v>1</v>
      </c>
      <c r="I23" s="19">
        <f t="shared" si="0"/>
        <v>1406.36832</v>
      </c>
      <c r="J23" s="17" t="s">
        <v>12</v>
      </c>
    </row>
    <row r="24" ht="16.5" spans="1:10">
      <c r="A24" s="9">
        <v>20</v>
      </c>
      <c r="B24" s="9" t="s">
        <v>49</v>
      </c>
      <c r="C24" s="18" t="s">
        <v>13</v>
      </c>
      <c r="D24" s="10">
        <v>16</v>
      </c>
      <c r="E24" s="10">
        <v>1800</v>
      </c>
      <c r="F24" s="10">
        <v>7230</v>
      </c>
      <c r="G24" s="11" t="s">
        <v>50</v>
      </c>
      <c r="H24" s="9">
        <v>1</v>
      </c>
      <c r="I24" s="19">
        <f t="shared" si="0"/>
        <v>1634.5584</v>
      </c>
      <c r="J24" s="17" t="s">
        <v>12</v>
      </c>
    </row>
    <row r="25" ht="16.5" spans="1:10">
      <c r="A25" s="9">
        <v>21</v>
      </c>
      <c r="B25" s="9" t="s">
        <v>49</v>
      </c>
      <c r="C25" s="18" t="s">
        <v>13</v>
      </c>
      <c r="D25" s="10">
        <v>16</v>
      </c>
      <c r="E25" s="10">
        <v>1505</v>
      </c>
      <c r="F25" s="10">
        <v>7400</v>
      </c>
      <c r="G25" s="11" t="s">
        <v>50</v>
      </c>
      <c r="H25" s="9">
        <v>1</v>
      </c>
      <c r="I25" s="19">
        <f t="shared" si="0"/>
        <v>1398.8072</v>
      </c>
      <c r="J25" s="17" t="s">
        <v>12</v>
      </c>
    </row>
    <row r="26" ht="16.5" spans="1:10">
      <c r="A26" s="9">
        <v>22</v>
      </c>
      <c r="B26" s="9" t="s">
        <v>49</v>
      </c>
      <c r="C26" s="18" t="s">
        <v>13</v>
      </c>
      <c r="D26" s="10">
        <v>16</v>
      </c>
      <c r="E26" s="10">
        <v>1505</v>
      </c>
      <c r="F26" s="10">
        <v>7210</v>
      </c>
      <c r="G26" s="11" t="s">
        <v>50</v>
      </c>
      <c r="H26" s="9">
        <v>1</v>
      </c>
      <c r="I26" s="19">
        <f t="shared" si="0"/>
        <v>1362.89188</v>
      </c>
      <c r="J26" s="17" t="s">
        <v>12</v>
      </c>
    </row>
    <row r="27" ht="16.5" spans="1:10">
      <c r="A27" s="9">
        <v>23</v>
      </c>
      <c r="B27" s="9" t="s">
        <v>49</v>
      </c>
      <c r="C27" s="18" t="s">
        <v>13</v>
      </c>
      <c r="D27" s="10">
        <v>16</v>
      </c>
      <c r="E27" s="10">
        <v>1505</v>
      </c>
      <c r="F27" s="10">
        <v>7170</v>
      </c>
      <c r="G27" s="11" t="s">
        <v>50</v>
      </c>
      <c r="H27" s="9">
        <v>1</v>
      </c>
      <c r="I27" s="19">
        <f t="shared" si="0"/>
        <v>1355.33076</v>
      </c>
      <c r="J27" s="17" t="s">
        <v>12</v>
      </c>
    </row>
    <row r="28" ht="16.5" spans="1:10">
      <c r="A28" s="9">
        <v>24</v>
      </c>
      <c r="B28" s="9" t="s">
        <v>49</v>
      </c>
      <c r="C28" s="18" t="s">
        <v>13</v>
      </c>
      <c r="D28" s="10">
        <v>16</v>
      </c>
      <c r="E28" s="10">
        <v>1505</v>
      </c>
      <c r="F28" s="10">
        <v>7140</v>
      </c>
      <c r="G28" s="11" t="s">
        <v>50</v>
      </c>
      <c r="H28" s="9">
        <v>1</v>
      </c>
      <c r="I28" s="19">
        <f t="shared" si="0"/>
        <v>1349.65992</v>
      </c>
      <c r="J28" s="17" t="s">
        <v>12</v>
      </c>
    </row>
    <row r="29" ht="16.5" spans="1:10">
      <c r="A29" s="9">
        <v>25</v>
      </c>
      <c r="B29" s="9" t="s">
        <v>49</v>
      </c>
      <c r="C29" s="18" t="s">
        <v>13</v>
      </c>
      <c r="D29" s="10">
        <v>16</v>
      </c>
      <c r="E29" s="10">
        <v>1980</v>
      </c>
      <c r="F29" s="10">
        <v>7640</v>
      </c>
      <c r="G29" s="11" t="s">
        <v>50</v>
      </c>
      <c r="H29" s="9">
        <v>1</v>
      </c>
      <c r="I29" s="19">
        <f t="shared" si="0"/>
        <v>1899.97632</v>
      </c>
      <c r="J29" s="17" t="s">
        <v>12</v>
      </c>
    </row>
    <row r="30" ht="16.5" spans="1:10">
      <c r="A30" s="9">
        <v>26</v>
      </c>
      <c r="B30" s="9" t="s">
        <v>49</v>
      </c>
      <c r="C30" s="18" t="s">
        <v>13</v>
      </c>
      <c r="D30" s="10">
        <v>16</v>
      </c>
      <c r="E30" s="10">
        <v>2000</v>
      </c>
      <c r="F30" s="10">
        <v>7690</v>
      </c>
      <c r="G30" s="11" t="s">
        <v>50</v>
      </c>
      <c r="H30" s="9">
        <v>1</v>
      </c>
      <c r="I30" s="19">
        <f t="shared" si="0"/>
        <v>1931.728</v>
      </c>
      <c r="J30" s="17" t="s">
        <v>12</v>
      </c>
    </row>
    <row r="31" ht="16.5" spans="1:10">
      <c r="A31" s="9">
        <v>27</v>
      </c>
      <c r="B31" s="9" t="s">
        <v>49</v>
      </c>
      <c r="C31" s="18" t="s">
        <v>13</v>
      </c>
      <c r="D31" s="10">
        <v>16</v>
      </c>
      <c r="E31" s="10">
        <v>1945</v>
      </c>
      <c r="F31" s="10">
        <v>11300</v>
      </c>
      <c r="G31" s="11" t="s">
        <v>50</v>
      </c>
      <c r="H31" s="9">
        <v>1</v>
      </c>
      <c r="I31" s="19">
        <f t="shared" si="0"/>
        <v>2760.4996</v>
      </c>
      <c r="J31" s="17" t="s">
        <v>12</v>
      </c>
    </row>
    <row r="32" ht="16.5" spans="1:10">
      <c r="A32" s="9">
        <v>28</v>
      </c>
      <c r="B32" s="9" t="s">
        <v>49</v>
      </c>
      <c r="C32" s="18" t="s">
        <v>13</v>
      </c>
      <c r="D32" s="10">
        <v>16</v>
      </c>
      <c r="E32" s="10">
        <v>1505.00000009969</v>
      </c>
      <c r="F32" s="10">
        <v>9730</v>
      </c>
      <c r="G32" s="11" t="s">
        <v>50</v>
      </c>
      <c r="H32" s="9">
        <v>1</v>
      </c>
      <c r="I32" s="19">
        <f t="shared" si="0"/>
        <v>1839.24244012183</v>
      </c>
      <c r="J32" s="17" t="s">
        <v>12</v>
      </c>
    </row>
    <row r="33" ht="16.5" spans="1:10">
      <c r="A33" s="9">
        <v>29</v>
      </c>
      <c r="B33" s="9" t="s">
        <v>49</v>
      </c>
      <c r="C33" s="18" t="s">
        <v>13</v>
      </c>
      <c r="D33" s="10">
        <v>16</v>
      </c>
      <c r="E33" s="10">
        <v>1505</v>
      </c>
      <c r="F33" s="10">
        <v>7440</v>
      </c>
      <c r="G33" s="11" t="s">
        <v>50</v>
      </c>
      <c r="H33" s="9">
        <v>1</v>
      </c>
      <c r="I33" s="19">
        <f t="shared" si="0"/>
        <v>1406.36832</v>
      </c>
      <c r="J33" s="17" t="s">
        <v>12</v>
      </c>
    </row>
    <row r="34" ht="16.5" spans="1:10">
      <c r="A34" s="9">
        <v>30</v>
      </c>
      <c r="B34" s="9" t="s">
        <v>49</v>
      </c>
      <c r="C34" s="18" t="s">
        <v>13</v>
      </c>
      <c r="D34" s="10">
        <v>16</v>
      </c>
      <c r="E34" s="10">
        <v>1505</v>
      </c>
      <c r="F34" s="10">
        <v>7440</v>
      </c>
      <c r="G34" s="11" t="s">
        <v>50</v>
      </c>
      <c r="H34" s="9">
        <v>1</v>
      </c>
      <c r="I34" s="19">
        <f t="shared" si="0"/>
        <v>1406.36832</v>
      </c>
      <c r="J34" s="17" t="s">
        <v>12</v>
      </c>
    </row>
    <row r="35" ht="16.5" spans="1:10">
      <c r="A35" s="9">
        <v>31</v>
      </c>
      <c r="B35" s="9" t="s">
        <v>49</v>
      </c>
      <c r="C35" s="18" t="s">
        <v>13</v>
      </c>
      <c r="D35" s="10">
        <v>16</v>
      </c>
      <c r="E35" s="10">
        <v>1505</v>
      </c>
      <c r="F35" s="10">
        <v>7440</v>
      </c>
      <c r="G35" s="11" t="s">
        <v>50</v>
      </c>
      <c r="H35" s="9">
        <v>1</v>
      </c>
      <c r="I35" s="19">
        <f t="shared" si="0"/>
        <v>1406.36832</v>
      </c>
      <c r="J35" s="17" t="s">
        <v>12</v>
      </c>
    </row>
    <row r="36" ht="16.5" spans="1:10">
      <c r="A36" s="9">
        <v>32</v>
      </c>
      <c r="B36" s="9" t="s">
        <v>49</v>
      </c>
      <c r="C36" s="18" t="s">
        <v>13</v>
      </c>
      <c r="D36" s="10">
        <v>16</v>
      </c>
      <c r="E36" s="10">
        <v>1505</v>
      </c>
      <c r="F36" s="10">
        <v>7440</v>
      </c>
      <c r="G36" s="11" t="s">
        <v>50</v>
      </c>
      <c r="H36" s="9">
        <v>1</v>
      </c>
      <c r="I36" s="19">
        <f t="shared" si="0"/>
        <v>1406.36832</v>
      </c>
      <c r="J36" s="17" t="s">
        <v>12</v>
      </c>
    </row>
    <row r="37" ht="16.5" spans="1:10">
      <c r="A37" s="9">
        <v>42</v>
      </c>
      <c r="B37" s="9" t="s">
        <v>49</v>
      </c>
      <c r="C37" s="18" t="s">
        <v>13</v>
      </c>
      <c r="D37" s="10">
        <v>16</v>
      </c>
      <c r="E37" s="10">
        <v>1505</v>
      </c>
      <c r="F37" s="10">
        <v>10020</v>
      </c>
      <c r="G37" s="11" t="s">
        <v>50</v>
      </c>
      <c r="H37" s="9">
        <v>1</v>
      </c>
      <c r="I37" s="19">
        <f t="shared" si="0"/>
        <v>1894.06056</v>
      </c>
      <c r="J37" s="17" t="s">
        <v>51</v>
      </c>
    </row>
    <row r="38" ht="16.5" spans="1:10">
      <c r="A38" s="9">
        <v>43</v>
      </c>
      <c r="B38" s="9" t="s">
        <v>49</v>
      </c>
      <c r="C38" s="18" t="s">
        <v>13</v>
      </c>
      <c r="D38" s="10">
        <v>16</v>
      </c>
      <c r="E38" s="10">
        <v>1800</v>
      </c>
      <c r="F38" s="10">
        <v>8310</v>
      </c>
      <c r="G38" s="11" t="s">
        <v>50</v>
      </c>
      <c r="H38" s="9">
        <v>1</v>
      </c>
      <c r="I38" s="19">
        <f t="shared" si="0"/>
        <v>1878.7248</v>
      </c>
      <c r="J38" s="17" t="s">
        <v>51</v>
      </c>
    </row>
    <row r="39" ht="16.5" spans="1:10">
      <c r="A39" s="9">
        <v>44</v>
      </c>
      <c r="B39" s="9" t="s">
        <v>49</v>
      </c>
      <c r="C39" s="18" t="s">
        <v>13</v>
      </c>
      <c r="D39" s="10">
        <v>16</v>
      </c>
      <c r="E39" s="10">
        <v>1800</v>
      </c>
      <c r="F39" s="10">
        <v>8310</v>
      </c>
      <c r="G39" s="11" t="s">
        <v>50</v>
      </c>
      <c r="H39" s="9">
        <v>1</v>
      </c>
      <c r="I39" s="19">
        <f t="shared" si="0"/>
        <v>1878.7248</v>
      </c>
      <c r="J39" s="17" t="s">
        <v>51</v>
      </c>
    </row>
    <row r="40" ht="16.5" spans="1:10">
      <c r="A40" s="9">
        <v>45</v>
      </c>
      <c r="B40" s="9" t="s">
        <v>49</v>
      </c>
      <c r="C40" s="18" t="s">
        <v>13</v>
      </c>
      <c r="D40" s="10">
        <v>16</v>
      </c>
      <c r="E40" s="10">
        <v>1800</v>
      </c>
      <c r="F40" s="10">
        <v>8450</v>
      </c>
      <c r="G40" s="11" t="s">
        <v>50</v>
      </c>
      <c r="H40" s="9">
        <v>1</v>
      </c>
      <c r="I40" s="19">
        <f t="shared" si="0"/>
        <v>1910.376</v>
      </c>
      <c r="J40" s="17" t="s">
        <v>51</v>
      </c>
    </row>
    <row r="41" ht="16.5" spans="1:10">
      <c r="A41" s="9">
        <v>46</v>
      </c>
      <c r="B41" s="9" t="s">
        <v>49</v>
      </c>
      <c r="C41" s="18" t="s">
        <v>13</v>
      </c>
      <c r="D41" s="10">
        <v>16</v>
      </c>
      <c r="E41" s="10">
        <v>1800</v>
      </c>
      <c r="F41" s="10">
        <v>8450</v>
      </c>
      <c r="G41" s="11" t="s">
        <v>50</v>
      </c>
      <c r="H41" s="9">
        <v>1</v>
      </c>
      <c r="I41" s="19">
        <f t="shared" si="0"/>
        <v>1910.376</v>
      </c>
      <c r="J41" s="17" t="s">
        <v>51</v>
      </c>
    </row>
    <row r="42" ht="16.5" spans="1:10">
      <c r="A42" s="9">
        <v>47</v>
      </c>
      <c r="B42" s="9" t="s">
        <v>49</v>
      </c>
      <c r="C42" s="18" t="s">
        <v>13</v>
      </c>
      <c r="D42" s="10">
        <v>16</v>
      </c>
      <c r="E42" s="10">
        <v>1800</v>
      </c>
      <c r="F42" s="10">
        <v>8200</v>
      </c>
      <c r="G42" s="11" t="s">
        <v>50</v>
      </c>
      <c r="H42" s="9">
        <v>1</v>
      </c>
      <c r="I42" s="19">
        <f t="shared" si="0"/>
        <v>1853.856</v>
      </c>
      <c r="J42" s="17" t="s">
        <v>51</v>
      </c>
    </row>
    <row r="43" ht="16.5" spans="1:10">
      <c r="A43" s="9">
        <v>48</v>
      </c>
      <c r="B43" s="9" t="s">
        <v>49</v>
      </c>
      <c r="C43" s="18" t="s">
        <v>13</v>
      </c>
      <c r="D43" s="10">
        <v>16</v>
      </c>
      <c r="E43" s="10">
        <v>1800</v>
      </c>
      <c r="F43" s="10">
        <v>8200</v>
      </c>
      <c r="G43" s="11" t="s">
        <v>50</v>
      </c>
      <c r="H43" s="9">
        <v>1</v>
      </c>
      <c r="I43" s="19">
        <f t="shared" si="0"/>
        <v>1853.856</v>
      </c>
      <c r="J43" s="17" t="s">
        <v>51</v>
      </c>
    </row>
    <row r="44" ht="16.5" spans="1:10">
      <c r="A44" s="9">
        <v>49</v>
      </c>
      <c r="B44" s="9" t="s">
        <v>49</v>
      </c>
      <c r="C44" s="18" t="s">
        <v>13</v>
      </c>
      <c r="D44" s="10">
        <v>16</v>
      </c>
      <c r="E44" s="10">
        <v>1800</v>
      </c>
      <c r="F44" s="10">
        <v>8210</v>
      </c>
      <c r="G44" s="11" t="s">
        <v>50</v>
      </c>
      <c r="H44" s="9">
        <v>1</v>
      </c>
      <c r="I44" s="19">
        <f t="shared" si="0"/>
        <v>1856.1168</v>
      </c>
      <c r="J44" s="17" t="s">
        <v>51</v>
      </c>
    </row>
    <row r="45" ht="16.5" spans="1:10">
      <c r="A45" s="9">
        <v>50</v>
      </c>
      <c r="B45" s="9" t="s">
        <v>49</v>
      </c>
      <c r="C45" s="18" t="s">
        <v>13</v>
      </c>
      <c r="D45" s="10">
        <v>16</v>
      </c>
      <c r="E45" s="10">
        <v>1510</v>
      </c>
      <c r="F45" s="10">
        <v>8040</v>
      </c>
      <c r="G45" s="11" t="s">
        <v>50</v>
      </c>
      <c r="H45" s="9">
        <v>1</v>
      </c>
      <c r="I45" s="19">
        <f t="shared" si="0"/>
        <v>1524.83424</v>
      </c>
      <c r="J45" s="17" t="s">
        <v>51</v>
      </c>
    </row>
    <row r="46" ht="16.5" spans="1:10">
      <c r="A46" s="9">
        <v>51</v>
      </c>
      <c r="B46" s="9" t="s">
        <v>49</v>
      </c>
      <c r="C46" s="18" t="s">
        <v>13</v>
      </c>
      <c r="D46" s="10">
        <v>16</v>
      </c>
      <c r="E46" s="10">
        <v>1510</v>
      </c>
      <c r="F46" s="10">
        <v>8110</v>
      </c>
      <c r="G46" s="11" t="s">
        <v>50</v>
      </c>
      <c r="H46" s="9">
        <v>1</v>
      </c>
      <c r="I46" s="19">
        <f t="shared" si="0"/>
        <v>1538.11016</v>
      </c>
      <c r="J46" s="17" t="s">
        <v>51</v>
      </c>
    </row>
    <row r="47" ht="16.5" spans="1:10">
      <c r="A47" s="9">
        <v>52</v>
      </c>
      <c r="B47" s="9" t="s">
        <v>49</v>
      </c>
      <c r="C47" s="18" t="s">
        <v>13</v>
      </c>
      <c r="D47" s="10">
        <v>16</v>
      </c>
      <c r="E47" s="10">
        <v>1510</v>
      </c>
      <c r="F47" s="10">
        <v>7490</v>
      </c>
      <c r="G47" s="11" t="s">
        <v>50</v>
      </c>
      <c r="H47" s="9">
        <v>1</v>
      </c>
      <c r="I47" s="19">
        <f t="shared" si="0"/>
        <v>1420.52344</v>
      </c>
      <c r="J47" s="17" t="s">
        <v>51</v>
      </c>
    </row>
    <row r="48" ht="16.5" spans="1:10">
      <c r="A48" s="9">
        <v>53</v>
      </c>
      <c r="B48" s="9" t="s">
        <v>49</v>
      </c>
      <c r="C48" s="18" t="s">
        <v>13</v>
      </c>
      <c r="D48" s="10">
        <v>16</v>
      </c>
      <c r="E48" s="10">
        <v>2010</v>
      </c>
      <c r="F48" s="10">
        <v>10020</v>
      </c>
      <c r="G48" s="11" t="s">
        <v>50</v>
      </c>
      <c r="H48" s="9">
        <v>1</v>
      </c>
      <c r="I48" s="19">
        <f t="shared" si="0"/>
        <v>2529.60912</v>
      </c>
      <c r="J48" s="17" t="s">
        <v>51</v>
      </c>
    </row>
    <row r="49" ht="16.5" spans="1:10">
      <c r="A49" s="9">
        <v>54</v>
      </c>
      <c r="B49" s="9" t="s">
        <v>49</v>
      </c>
      <c r="C49" s="18" t="s">
        <v>13</v>
      </c>
      <c r="D49" s="10">
        <v>16</v>
      </c>
      <c r="E49" s="10">
        <v>2015</v>
      </c>
      <c r="F49" s="10">
        <v>8020</v>
      </c>
      <c r="G49" s="11" t="s">
        <v>50</v>
      </c>
      <c r="H49" s="9">
        <v>1</v>
      </c>
      <c r="I49" s="19">
        <f t="shared" si="0"/>
        <v>2029.73368</v>
      </c>
      <c r="J49" s="17" t="s">
        <v>51</v>
      </c>
    </row>
    <row r="50" ht="16.5" spans="1:10">
      <c r="A50" s="9">
        <v>55</v>
      </c>
      <c r="B50" s="9" t="s">
        <v>49</v>
      </c>
      <c r="C50" s="18" t="s">
        <v>13</v>
      </c>
      <c r="D50" s="10">
        <v>16</v>
      </c>
      <c r="E50" s="10">
        <v>2010</v>
      </c>
      <c r="F50" s="10">
        <v>8040</v>
      </c>
      <c r="G50" s="11" t="s">
        <v>50</v>
      </c>
      <c r="H50" s="9">
        <v>1</v>
      </c>
      <c r="I50" s="19">
        <f t="shared" si="0"/>
        <v>2029.74624</v>
      </c>
      <c r="J50" s="17" t="s">
        <v>51</v>
      </c>
    </row>
    <row r="51" ht="16.5" spans="1:10">
      <c r="A51" s="9">
        <v>56</v>
      </c>
      <c r="B51" s="9" t="s">
        <v>49</v>
      </c>
      <c r="C51" s="18" t="s">
        <v>13</v>
      </c>
      <c r="D51" s="10">
        <v>16</v>
      </c>
      <c r="E51" s="10">
        <v>1790</v>
      </c>
      <c r="F51" s="10">
        <v>8450</v>
      </c>
      <c r="G51" s="11" t="s">
        <v>50</v>
      </c>
      <c r="H51" s="9">
        <v>1</v>
      </c>
      <c r="I51" s="19">
        <f t="shared" si="0"/>
        <v>1899.7628</v>
      </c>
      <c r="J51" s="17" t="s">
        <v>51</v>
      </c>
    </row>
    <row r="52" ht="16.5" spans="1:10">
      <c r="A52" s="9">
        <v>57</v>
      </c>
      <c r="B52" s="9" t="s">
        <v>49</v>
      </c>
      <c r="C52" s="18" t="s">
        <v>13</v>
      </c>
      <c r="D52" s="10">
        <v>16</v>
      </c>
      <c r="E52" s="10">
        <v>1815</v>
      </c>
      <c r="F52" s="10">
        <v>8480</v>
      </c>
      <c r="G52" s="11" t="s">
        <v>50</v>
      </c>
      <c r="H52" s="9">
        <v>1</v>
      </c>
      <c r="I52" s="19">
        <f t="shared" si="0"/>
        <v>1933.13472</v>
      </c>
      <c r="J52" s="17" t="s">
        <v>51</v>
      </c>
    </row>
    <row r="53" ht="16.5" spans="1:10">
      <c r="A53" s="9">
        <v>58</v>
      </c>
      <c r="B53" s="9" t="s">
        <v>49</v>
      </c>
      <c r="C53" s="18" t="s">
        <v>13</v>
      </c>
      <c r="D53" s="10">
        <v>16</v>
      </c>
      <c r="E53" s="10">
        <v>1505.00000000241</v>
      </c>
      <c r="F53" s="10">
        <v>8040</v>
      </c>
      <c r="G53" s="11" t="s">
        <v>50</v>
      </c>
      <c r="H53" s="9">
        <v>1</v>
      </c>
      <c r="I53" s="19">
        <f t="shared" si="0"/>
        <v>1519.78512000243</v>
      </c>
      <c r="J53" s="17" t="s">
        <v>51</v>
      </c>
    </row>
    <row r="54" ht="16.5" spans="1:10">
      <c r="A54" s="9">
        <v>59</v>
      </c>
      <c r="B54" s="9" t="s">
        <v>49</v>
      </c>
      <c r="C54" s="18" t="s">
        <v>13</v>
      </c>
      <c r="D54" s="10">
        <v>16</v>
      </c>
      <c r="E54" s="10">
        <v>1850</v>
      </c>
      <c r="F54" s="10">
        <v>8450</v>
      </c>
      <c r="G54" s="11" t="s">
        <v>50</v>
      </c>
      <c r="H54" s="9">
        <v>1</v>
      </c>
      <c r="I54" s="19">
        <f t="shared" si="0"/>
        <v>1963.442</v>
      </c>
      <c r="J54" s="17" t="s">
        <v>51</v>
      </c>
    </row>
    <row r="55" ht="16.5" spans="1:10">
      <c r="A55" s="9">
        <v>65</v>
      </c>
      <c r="B55" s="9" t="s">
        <v>49</v>
      </c>
      <c r="C55" s="18" t="s">
        <v>13</v>
      </c>
      <c r="D55" s="10">
        <v>16</v>
      </c>
      <c r="E55" s="10">
        <v>1690</v>
      </c>
      <c r="F55" s="10">
        <v>10030</v>
      </c>
      <c r="G55" s="11" t="s">
        <v>50</v>
      </c>
      <c r="H55" s="9">
        <v>1</v>
      </c>
      <c r="I55" s="19">
        <f t="shared" ref="I55:I80" si="1">D55*E55*F55*H55*7.85/1000000</f>
        <v>2129.00792</v>
      </c>
      <c r="J55" s="17" t="s">
        <v>52</v>
      </c>
    </row>
    <row r="56" ht="16.5" spans="1:10">
      <c r="A56" s="9">
        <v>55</v>
      </c>
      <c r="B56" s="9" t="s">
        <v>49</v>
      </c>
      <c r="C56" s="18" t="s">
        <v>13</v>
      </c>
      <c r="D56" s="10">
        <v>16</v>
      </c>
      <c r="E56" s="10">
        <v>1795</v>
      </c>
      <c r="F56" s="10">
        <v>12710</v>
      </c>
      <c r="G56" s="11" t="s">
        <v>50</v>
      </c>
      <c r="H56" s="9">
        <v>1</v>
      </c>
      <c r="I56" s="19">
        <f t="shared" si="1"/>
        <v>2865.49492</v>
      </c>
      <c r="J56" s="17" t="s">
        <v>52</v>
      </c>
    </row>
    <row r="57" ht="16.5" spans="1:10">
      <c r="A57" s="9">
        <v>56</v>
      </c>
      <c r="B57" s="9" t="s">
        <v>49</v>
      </c>
      <c r="C57" s="18" t="s">
        <v>13</v>
      </c>
      <c r="D57" s="10">
        <v>16</v>
      </c>
      <c r="E57" s="10">
        <v>1700</v>
      </c>
      <c r="F57" s="10">
        <v>8040</v>
      </c>
      <c r="G57" s="11" t="s">
        <v>50</v>
      </c>
      <c r="H57" s="9">
        <v>1</v>
      </c>
      <c r="I57" s="19">
        <f t="shared" si="1"/>
        <v>1716.7008</v>
      </c>
      <c r="J57" s="17" t="s">
        <v>52</v>
      </c>
    </row>
    <row r="58" ht="16.5" spans="1:10">
      <c r="A58" s="9">
        <v>57</v>
      </c>
      <c r="B58" s="9" t="s">
        <v>49</v>
      </c>
      <c r="C58" s="18" t="s">
        <v>13</v>
      </c>
      <c r="D58" s="10">
        <v>16</v>
      </c>
      <c r="E58" s="10">
        <v>1725</v>
      </c>
      <c r="F58" s="10">
        <v>7970</v>
      </c>
      <c r="G58" s="11" t="s">
        <v>50</v>
      </c>
      <c r="H58" s="9">
        <v>1</v>
      </c>
      <c r="I58" s="19">
        <f t="shared" si="1"/>
        <v>1726.7802</v>
      </c>
      <c r="J58" s="17" t="s">
        <v>52</v>
      </c>
    </row>
    <row r="59" ht="16.5" spans="1:10">
      <c r="A59" s="9">
        <v>58</v>
      </c>
      <c r="B59" s="9" t="s">
        <v>49</v>
      </c>
      <c r="C59" s="18" t="s">
        <v>13</v>
      </c>
      <c r="D59" s="10">
        <v>16</v>
      </c>
      <c r="E59" s="10">
        <v>1690</v>
      </c>
      <c r="F59" s="10">
        <v>7640</v>
      </c>
      <c r="G59" s="11" t="s">
        <v>50</v>
      </c>
      <c r="H59" s="9">
        <v>1</v>
      </c>
      <c r="I59" s="19">
        <f t="shared" si="1"/>
        <v>1621.69696</v>
      </c>
      <c r="J59" s="17" t="s">
        <v>52</v>
      </c>
    </row>
    <row r="60" ht="16.5" spans="1:10">
      <c r="A60" s="9">
        <v>65</v>
      </c>
      <c r="B60" s="9" t="s">
        <v>49</v>
      </c>
      <c r="C60" s="18" t="s">
        <v>13</v>
      </c>
      <c r="D60" s="10">
        <v>16</v>
      </c>
      <c r="E60" s="10">
        <v>1710</v>
      </c>
      <c r="F60" s="10">
        <v>7570</v>
      </c>
      <c r="G60" s="11" t="s">
        <v>50</v>
      </c>
      <c r="H60" s="9">
        <v>1</v>
      </c>
      <c r="I60" s="19">
        <f t="shared" si="1"/>
        <v>1625.85432</v>
      </c>
      <c r="J60" s="17" t="s">
        <v>52</v>
      </c>
    </row>
    <row r="61" ht="16.5" spans="1:10">
      <c r="A61" s="9">
        <v>55</v>
      </c>
      <c r="B61" s="9" t="s">
        <v>49</v>
      </c>
      <c r="C61" s="18" t="s">
        <v>13</v>
      </c>
      <c r="D61" s="10">
        <v>16</v>
      </c>
      <c r="E61" s="10">
        <v>1785</v>
      </c>
      <c r="F61" s="10">
        <v>11210</v>
      </c>
      <c r="G61" s="11" t="s">
        <v>50</v>
      </c>
      <c r="H61" s="9">
        <v>1</v>
      </c>
      <c r="I61" s="19">
        <f t="shared" si="1"/>
        <v>2513.23716</v>
      </c>
      <c r="J61" s="17" t="s">
        <v>52</v>
      </c>
    </row>
    <row r="62" ht="16.5" spans="1:10">
      <c r="A62" s="9">
        <v>56</v>
      </c>
      <c r="B62" s="9" t="s">
        <v>49</v>
      </c>
      <c r="C62" s="18" t="s">
        <v>13</v>
      </c>
      <c r="D62" s="10">
        <v>16</v>
      </c>
      <c r="E62" s="10">
        <v>1805</v>
      </c>
      <c r="F62" s="10">
        <v>12890</v>
      </c>
      <c r="G62" s="11" t="s">
        <v>50</v>
      </c>
      <c r="H62" s="9">
        <v>1</v>
      </c>
      <c r="I62" s="19">
        <f t="shared" si="1"/>
        <v>2922.26612</v>
      </c>
      <c r="J62" s="17" t="s">
        <v>52</v>
      </c>
    </row>
    <row r="63" ht="16.5" spans="1:10">
      <c r="A63" s="9">
        <v>57</v>
      </c>
      <c r="B63" s="9" t="s">
        <v>49</v>
      </c>
      <c r="C63" s="18" t="s">
        <v>13</v>
      </c>
      <c r="D63" s="10">
        <v>16</v>
      </c>
      <c r="E63" s="10">
        <v>1800</v>
      </c>
      <c r="F63" s="10">
        <v>12130</v>
      </c>
      <c r="G63" s="11" t="s">
        <v>50</v>
      </c>
      <c r="H63" s="9">
        <v>1</v>
      </c>
      <c r="I63" s="19">
        <f t="shared" si="1"/>
        <v>2742.3504</v>
      </c>
      <c r="J63" s="17" t="s">
        <v>52</v>
      </c>
    </row>
    <row r="64" ht="16.5" spans="1:10">
      <c r="A64" s="9">
        <v>58</v>
      </c>
      <c r="B64" s="9" t="s">
        <v>49</v>
      </c>
      <c r="C64" s="18" t="s">
        <v>13</v>
      </c>
      <c r="D64" s="10">
        <v>16</v>
      </c>
      <c r="E64" s="10">
        <v>1805</v>
      </c>
      <c r="F64" s="10">
        <v>8260</v>
      </c>
      <c r="G64" s="11" t="s">
        <v>50</v>
      </c>
      <c r="H64" s="9">
        <v>1</v>
      </c>
      <c r="I64" s="19">
        <f t="shared" si="1"/>
        <v>1872.60808</v>
      </c>
      <c r="J64" s="17" t="s">
        <v>52</v>
      </c>
    </row>
    <row r="65" ht="16.5" spans="1:10">
      <c r="A65" s="9">
        <v>65</v>
      </c>
      <c r="B65" s="9" t="s">
        <v>49</v>
      </c>
      <c r="C65" s="18" t="s">
        <v>13</v>
      </c>
      <c r="D65" s="10">
        <v>16</v>
      </c>
      <c r="E65" s="10">
        <v>1790</v>
      </c>
      <c r="F65" s="10">
        <v>11370</v>
      </c>
      <c r="G65" s="11" t="s">
        <v>50</v>
      </c>
      <c r="H65" s="9">
        <v>1</v>
      </c>
      <c r="I65" s="19">
        <f t="shared" si="1"/>
        <v>2556.24888</v>
      </c>
      <c r="J65" s="17" t="s">
        <v>52</v>
      </c>
    </row>
    <row r="66" ht="16.5" spans="1:10">
      <c r="A66" s="9">
        <v>55</v>
      </c>
      <c r="B66" s="9" t="s">
        <v>49</v>
      </c>
      <c r="C66" s="18" t="s">
        <v>13</v>
      </c>
      <c r="D66" s="10">
        <v>16</v>
      </c>
      <c r="E66" s="10">
        <v>1790</v>
      </c>
      <c r="F66" s="10">
        <v>10860</v>
      </c>
      <c r="G66" s="11" t="s">
        <v>50</v>
      </c>
      <c r="H66" s="9">
        <v>1</v>
      </c>
      <c r="I66" s="19">
        <f t="shared" si="1"/>
        <v>2441.58864</v>
      </c>
      <c r="J66" s="17" t="s">
        <v>52</v>
      </c>
    </row>
    <row r="67" ht="16.5" spans="1:10">
      <c r="A67" s="9">
        <v>56</v>
      </c>
      <c r="B67" s="9" t="s">
        <v>49</v>
      </c>
      <c r="C67" s="18" t="s">
        <v>13</v>
      </c>
      <c r="D67" s="10">
        <v>16</v>
      </c>
      <c r="E67" s="10">
        <v>1815</v>
      </c>
      <c r="F67" s="10">
        <v>8710</v>
      </c>
      <c r="G67" s="11" t="s">
        <v>50</v>
      </c>
      <c r="H67" s="9">
        <v>1</v>
      </c>
      <c r="I67" s="19">
        <f t="shared" si="1"/>
        <v>1985.56644</v>
      </c>
      <c r="J67" s="17" t="s">
        <v>52</v>
      </c>
    </row>
    <row r="68" ht="16.5" spans="1:10">
      <c r="A68" s="9">
        <v>66</v>
      </c>
      <c r="B68" s="9" t="s">
        <v>49</v>
      </c>
      <c r="C68" s="18" t="s">
        <v>13</v>
      </c>
      <c r="D68" s="10">
        <v>16</v>
      </c>
      <c r="E68" s="10">
        <v>1995</v>
      </c>
      <c r="F68" s="10">
        <v>8650</v>
      </c>
      <c r="G68" s="11" t="s">
        <v>50</v>
      </c>
      <c r="H68" s="9">
        <v>1</v>
      </c>
      <c r="I68" s="19">
        <f t="shared" si="1"/>
        <v>2167.4478</v>
      </c>
      <c r="J68" s="17" t="s">
        <v>53</v>
      </c>
    </row>
    <row r="69" ht="16.5" spans="1:10">
      <c r="A69" s="9">
        <v>67</v>
      </c>
      <c r="B69" s="9" t="s">
        <v>49</v>
      </c>
      <c r="C69" s="18" t="s">
        <v>13</v>
      </c>
      <c r="D69" s="10">
        <v>12</v>
      </c>
      <c r="E69" s="10">
        <v>1970</v>
      </c>
      <c r="F69" s="10">
        <v>10020</v>
      </c>
      <c r="G69" s="11" t="s">
        <v>50</v>
      </c>
      <c r="H69" s="9">
        <v>2</v>
      </c>
      <c r="I69" s="19">
        <f t="shared" si="1"/>
        <v>3718.90296</v>
      </c>
      <c r="J69" s="17" t="s">
        <v>53</v>
      </c>
    </row>
    <row r="70" ht="16.5" spans="1:10">
      <c r="A70" s="9">
        <v>68</v>
      </c>
      <c r="B70" s="9" t="s">
        <v>49</v>
      </c>
      <c r="C70" s="18" t="s">
        <v>13</v>
      </c>
      <c r="D70" s="10">
        <v>16</v>
      </c>
      <c r="E70" s="10">
        <v>1805</v>
      </c>
      <c r="F70" s="10">
        <v>10070</v>
      </c>
      <c r="G70" s="11" t="s">
        <v>50</v>
      </c>
      <c r="H70" s="9">
        <v>1</v>
      </c>
      <c r="I70" s="19">
        <f t="shared" si="1"/>
        <v>2282.94956</v>
      </c>
      <c r="J70" s="17" t="s">
        <v>53</v>
      </c>
    </row>
    <row r="71" ht="16.5" spans="1:10">
      <c r="A71" s="9">
        <v>69</v>
      </c>
      <c r="B71" s="9" t="s">
        <v>49</v>
      </c>
      <c r="C71" s="18" t="s">
        <v>13</v>
      </c>
      <c r="D71" s="10">
        <v>12</v>
      </c>
      <c r="E71" s="10">
        <v>1960</v>
      </c>
      <c r="F71" s="10">
        <v>12220</v>
      </c>
      <c r="G71" s="11" t="s">
        <v>50</v>
      </c>
      <c r="H71" s="9">
        <v>1</v>
      </c>
      <c r="I71" s="19">
        <f t="shared" si="1"/>
        <v>2256.20304</v>
      </c>
      <c r="J71" s="17" t="s">
        <v>53</v>
      </c>
    </row>
    <row r="72" ht="16.5" spans="1:10">
      <c r="A72" s="9">
        <v>70</v>
      </c>
      <c r="B72" s="9" t="s">
        <v>49</v>
      </c>
      <c r="C72" s="18" t="s">
        <v>13</v>
      </c>
      <c r="D72" s="10">
        <v>12</v>
      </c>
      <c r="E72" s="10">
        <v>1780</v>
      </c>
      <c r="F72" s="10">
        <v>5650</v>
      </c>
      <c r="G72" s="11" t="s">
        <v>50</v>
      </c>
      <c r="H72" s="9">
        <v>1</v>
      </c>
      <c r="I72" s="19">
        <f t="shared" si="1"/>
        <v>947.3694</v>
      </c>
      <c r="J72" s="17" t="s">
        <v>53</v>
      </c>
    </row>
    <row r="73" ht="16.5" spans="1:10">
      <c r="A73" s="9">
        <v>72</v>
      </c>
      <c r="B73" s="9" t="s">
        <v>49</v>
      </c>
      <c r="C73" s="18" t="s">
        <v>13</v>
      </c>
      <c r="D73" s="10">
        <v>16</v>
      </c>
      <c r="E73" s="10">
        <v>1950</v>
      </c>
      <c r="F73" s="10">
        <f>(194720+1000)/4/5</f>
        <v>9786</v>
      </c>
      <c r="G73" s="11" t="s">
        <v>50</v>
      </c>
      <c r="H73" s="9">
        <v>5</v>
      </c>
      <c r="I73" s="16">
        <f t="shared" si="1"/>
        <v>11983.9356</v>
      </c>
      <c r="J73" s="17" t="s">
        <v>21</v>
      </c>
    </row>
    <row r="74" ht="16.5" spans="1:10">
      <c r="A74" s="9">
        <v>73</v>
      </c>
      <c r="B74" s="9" t="s">
        <v>49</v>
      </c>
      <c r="C74" s="18" t="s">
        <v>13</v>
      </c>
      <c r="D74" s="10">
        <v>16</v>
      </c>
      <c r="E74" s="10">
        <v>1720</v>
      </c>
      <c r="F74" s="10">
        <f>(194720+1000)*2/5/8</f>
        <v>9786</v>
      </c>
      <c r="G74" s="11" t="s">
        <v>50</v>
      </c>
      <c r="H74" s="9">
        <v>8</v>
      </c>
      <c r="I74" s="19">
        <f t="shared" si="1"/>
        <v>16912.713216</v>
      </c>
      <c r="J74" s="17" t="s">
        <v>54</v>
      </c>
    </row>
    <row r="75" ht="16.5" spans="1:10">
      <c r="A75" s="9" t="s">
        <v>55</v>
      </c>
      <c r="B75" s="9"/>
      <c r="C75" s="9"/>
      <c r="D75" s="9"/>
      <c r="E75" s="9"/>
      <c r="F75" s="9"/>
      <c r="G75" s="9"/>
      <c r="H75" s="9"/>
      <c r="I75" s="16">
        <f>SUM(I5:I74)</f>
        <v>157314.277576124</v>
      </c>
      <c r="J75" s="17"/>
    </row>
    <row r="76" ht="16.5" spans="1:10">
      <c r="A76" s="12" t="s">
        <v>56</v>
      </c>
      <c r="B76" s="12"/>
      <c r="C76" s="12"/>
      <c r="D76" s="12"/>
      <c r="E76" s="12"/>
      <c r="F76" s="12"/>
      <c r="G76" s="12"/>
      <c r="H76" s="12"/>
      <c r="I76" s="12"/>
      <c r="J76" s="12"/>
    </row>
    <row r="77" ht="16.5" spans="1:10">
      <c r="A77" s="12" t="s">
        <v>57</v>
      </c>
      <c r="B77" s="12"/>
      <c r="C77" s="12"/>
      <c r="D77" s="12"/>
      <c r="E77" s="12"/>
      <c r="F77" s="12"/>
      <c r="G77" s="12"/>
      <c r="H77" s="12"/>
      <c r="I77" s="12"/>
      <c r="J77" s="12"/>
    </row>
    <row r="78" ht="16.5" spans="1:10">
      <c r="A78" s="2" t="s">
        <v>58</v>
      </c>
      <c r="B78" s="2"/>
      <c r="C78" s="2"/>
      <c r="D78" s="2"/>
      <c r="E78" s="2"/>
      <c r="F78" s="2"/>
      <c r="G78" s="2"/>
      <c r="H78" s="2"/>
      <c r="I78" s="2"/>
      <c r="J78" s="2"/>
    </row>
  </sheetData>
  <autoFilter ref="A4:J78">
    <extLst/>
  </autoFilter>
  <mergeCells count="6">
    <mergeCell ref="A1:J1"/>
    <mergeCell ref="A2:F2"/>
    <mergeCell ref="A75:H75"/>
    <mergeCell ref="A76:J76"/>
    <mergeCell ref="A77:J77"/>
    <mergeCell ref="A78:J78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6"/>
  <sheetViews>
    <sheetView topLeftCell="A70" workbookViewId="0">
      <selection activeCell="A78" sqref="A78:J81"/>
    </sheetView>
  </sheetViews>
  <sheetFormatPr defaultColWidth="9" defaultRowHeight="13.5"/>
  <cols>
    <col min="4" max="4" width="12.625"/>
    <col min="5" max="5" width="9.375"/>
    <col min="6" max="6" width="12.625"/>
    <col min="11" max="12" width="12.625"/>
  </cols>
  <sheetData>
    <row r="1" ht="22.5" spans="1:10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</row>
    <row r="2" ht="16.5" spans="1:10">
      <c r="A2" s="2" t="s">
        <v>41</v>
      </c>
      <c r="B2" s="3"/>
      <c r="C2" s="3"/>
      <c r="D2" s="3"/>
      <c r="E2" s="3"/>
      <c r="F2" s="3"/>
      <c r="G2" s="3"/>
      <c r="H2" s="3"/>
      <c r="I2" s="3"/>
      <c r="J2" s="14"/>
    </row>
    <row r="3" ht="16.5" spans="1:10">
      <c r="A3" s="4" t="s">
        <v>63</v>
      </c>
      <c r="B3" s="5"/>
      <c r="C3" s="5"/>
      <c r="D3" s="3"/>
      <c r="E3" s="5"/>
      <c r="F3" s="5"/>
      <c r="G3" s="3"/>
      <c r="H3" s="3"/>
      <c r="I3" s="14"/>
      <c r="J3" s="14"/>
    </row>
    <row r="4" ht="15" spans="1:10">
      <c r="A4" s="6" t="s">
        <v>43</v>
      </c>
      <c r="B4" s="6" t="s">
        <v>0</v>
      </c>
      <c r="C4" s="7" t="s">
        <v>1</v>
      </c>
      <c r="D4" s="7" t="s">
        <v>44</v>
      </c>
      <c r="E4" s="7" t="s">
        <v>45</v>
      </c>
      <c r="F4" s="7" t="s">
        <v>46</v>
      </c>
      <c r="G4" s="8" t="s">
        <v>47</v>
      </c>
      <c r="H4" s="7" t="s">
        <v>4</v>
      </c>
      <c r="I4" s="15" t="s">
        <v>48</v>
      </c>
      <c r="J4" s="15" t="s">
        <v>5</v>
      </c>
    </row>
    <row r="5" ht="16.5" spans="1:10">
      <c r="A5" s="9">
        <v>1</v>
      </c>
      <c r="B5" s="9" t="s">
        <v>49</v>
      </c>
      <c r="C5" s="18" t="s">
        <v>13</v>
      </c>
      <c r="D5" s="10">
        <v>16</v>
      </c>
      <c r="E5" s="10">
        <v>1800</v>
      </c>
      <c r="F5" s="10">
        <v>9790</v>
      </c>
      <c r="G5" s="11" t="s">
        <v>50</v>
      </c>
      <c r="H5" s="9">
        <v>1</v>
      </c>
      <c r="I5" s="19">
        <f t="shared" ref="I5:I68" si="0">D5*E5*F5*H5*7.85/1000000</f>
        <v>2213.3232</v>
      </c>
      <c r="J5" s="17" t="s">
        <v>12</v>
      </c>
    </row>
    <row r="6" ht="16.5" spans="1:10">
      <c r="A6" s="9">
        <v>2</v>
      </c>
      <c r="B6" s="9" t="s">
        <v>49</v>
      </c>
      <c r="C6" s="18" t="s">
        <v>13</v>
      </c>
      <c r="D6" s="10">
        <v>16</v>
      </c>
      <c r="E6" s="10">
        <v>1800</v>
      </c>
      <c r="F6" s="10">
        <v>9700</v>
      </c>
      <c r="G6" s="11" t="s">
        <v>50</v>
      </c>
      <c r="H6" s="9">
        <v>1</v>
      </c>
      <c r="I6" s="19">
        <f t="shared" si="0"/>
        <v>2192.976</v>
      </c>
      <c r="J6" s="17" t="s">
        <v>12</v>
      </c>
    </row>
    <row r="7" ht="16.5" spans="1:10">
      <c r="A7" s="9">
        <v>3</v>
      </c>
      <c r="B7" s="9" t="s">
        <v>49</v>
      </c>
      <c r="C7" s="18" t="s">
        <v>13</v>
      </c>
      <c r="D7" s="10">
        <v>16</v>
      </c>
      <c r="E7" s="10">
        <v>2000</v>
      </c>
      <c r="F7" s="10">
        <v>7960</v>
      </c>
      <c r="G7" s="11" t="s">
        <v>50</v>
      </c>
      <c r="H7" s="9">
        <v>1</v>
      </c>
      <c r="I7" s="19">
        <f t="shared" si="0"/>
        <v>1999.552</v>
      </c>
      <c r="J7" s="17" t="s">
        <v>12</v>
      </c>
    </row>
    <row r="8" ht="16.5" spans="1:10">
      <c r="A8" s="9">
        <v>4</v>
      </c>
      <c r="B8" s="9" t="s">
        <v>49</v>
      </c>
      <c r="C8" s="18" t="s">
        <v>13</v>
      </c>
      <c r="D8" s="10">
        <v>16</v>
      </c>
      <c r="E8" s="10">
        <v>1800</v>
      </c>
      <c r="F8" s="10">
        <v>8400</v>
      </c>
      <c r="G8" s="11" t="s">
        <v>50</v>
      </c>
      <c r="H8" s="9">
        <v>1</v>
      </c>
      <c r="I8" s="19">
        <f t="shared" si="0"/>
        <v>1899.072</v>
      </c>
      <c r="J8" s="17" t="s">
        <v>12</v>
      </c>
    </row>
    <row r="9" ht="16.5" spans="1:10">
      <c r="A9" s="9">
        <v>5</v>
      </c>
      <c r="B9" s="9" t="s">
        <v>49</v>
      </c>
      <c r="C9" s="18" t="s">
        <v>13</v>
      </c>
      <c r="D9" s="10">
        <v>16</v>
      </c>
      <c r="E9" s="10">
        <v>2000</v>
      </c>
      <c r="F9" s="10">
        <v>7670</v>
      </c>
      <c r="G9" s="11" t="s">
        <v>50</v>
      </c>
      <c r="H9" s="9">
        <v>1</v>
      </c>
      <c r="I9" s="19">
        <f t="shared" si="0"/>
        <v>1926.704</v>
      </c>
      <c r="J9" s="17" t="s">
        <v>12</v>
      </c>
    </row>
    <row r="10" ht="16.5" spans="1:10">
      <c r="A10" s="9">
        <v>6</v>
      </c>
      <c r="B10" s="9" t="s">
        <v>49</v>
      </c>
      <c r="C10" s="18" t="s">
        <v>13</v>
      </c>
      <c r="D10" s="10">
        <v>16</v>
      </c>
      <c r="E10" s="10">
        <v>1800</v>
      </c>
      <c r="F10" s="10">
        <v>7660</v>
      </c>
      <c r="G10" s="11" t="s">
        <v>50</v>
      </c>
      <c r="H10" s="9">
        <v>1</v>
      </c>
      <c r="I10" s="19">
        <f t="shared" si="0"/>
        <v>1731.7728</v>
      </c>
      <c r="J10" s="17" t="s">
        <v>12</v>
      </c>
    </row>
    <row r="11" ht="16.5" spans="1:10">
      <c r="A11" s="9">
        <v>7</v>
      </c>
      <c r="B11" s="9" t="s">
        <v>49</v>
      </c>
      <c r="C11" s="18" t="s">
        <v>13</v>
      </c>
      <c r="D11" s="10">
        <v>16</v>
      </c>
      <c r="E11" s="10">
        <v>1800</v>
      </c>
      <c r="F11" s="10">
        <v>7610</v>
      </c>
      <c r="G11" s="11" t="s">
        <v>50</v>
      </c>
      <c r="H11" s="9">
        <v>1</v>
      </c>
      <c r="I11" s="19">
        <f t="shared" si="0"/>
        <v>1720.4688</v>
      </c>
      <c r="J11" s="17" t="s">
        <v>12</v>
      </c>
    </row>
    <row r="12" ht="16.5" spans="1:10">
      <c r="A12" s="9">
        <v>8</v>
      </c>
      <c r="B12" s="9" t="s">
        <v>49</v>
      </c>
      <c r="C12" s="18" t="s">
        <v>13</v>
      </c>
      <c r="D12" s="10">
        <v>16</v>
      </c>
      <c r="E12" s="10">
        <v>1800</v>
      </c>
      <c r="F12" s="10">
        <v>7600</v>
      </c>
      <c r="G12" s="11" t="s">
        <v>50</v>
      </c>
      <c r="H12" s="9">
        <v>1</v>
      </c>
      <c r="I12" s="19">
        <f t="shared" si="0"/>
        <v>1718.208</v>
      </c>
      <c r="J12" s="17" t="s">
        <v>12</v>
      </c>
    </row>
    <row r="13" ht="16.5" spans="1:10">
      <c r="A13" s="9">
        <v>9</v>
      </c>
      <c r="B13" s="9" t="s">
        <v>49</v>
      </c>
      <c r="C13" s="18" t="s">
        <v>13</v>
      </c>
      <c r="D13" s="10">
        <v>16</v>
      </c>
      <c r="E13" s="10">
        <v>1800</v>
      </c>
      <c r="F13" s="10">
        <v>8270</v>
      </c>
      <c r="G13" s="11" t="s">
        <v>50</v>
      </c>
      <c r="H13" s="9">
        <v>1</v>
      </c>
      <c r="I13" s="19">
        <f t="shared" si="0"/>
        <v>1869.6816</v>
      </c>
      <c r="J13" s="17" t="s">
        <v>12</v>
      </c>
    </row>
    <row r="14" ht="16.5" spans="1:10">
      <c r="A14" s="9">
        <v>10</v>
      </c>
      <c r="B14" s="9" t="s">
        <v>49</v>
      </c>
      <c r="C14" s="18" t="s">
        <v>13</v>
      </c>
      <c r="D14" s="10">
        <v>16</v>
      </c>
      <c r="E14" s="10">
        <v>1800</v>
      </c>
      <c r="F14" s="10">
        <v>7380</v>
      </c>
      <c r="G14" s="11" t="s">
        <v>50</v>
      </c>
      <c r="H14" s="9">
        <v>1</v>
      </c>
      <c r="I14" s="19">
        <f t="shared" si="0"/>
        <v>1668.4704</v>
      </c>
      <c r="J14" s="17" t="s">
        <v>12</v>
      </c>
    </row>
    <row r="15" ht="16.5" spans="1:10">
      <c r="A15" s="9">
        <v>11</v>
      </c>
      <c r="B15" s="9" t="s">
        <v>49</v>
      </c>
      <c r="C15" s="18" t="s">
        <v>13</v>
      </c>
      <c r="D15" s="10">
        <v>16</v>
      </c>
      <c r="E15" s="10">
        <v>1800</v>
      </c>
      <c r="F15" s="10">
        <v>8640</v>
      </c>
      <c r="G15" s="11" t="s">
        <v>50</v>
      </c>
      <c r="H15" s="9">
        <v>1</v>
      </c>
      <c r="I15" s="19">
        <f t="shared" si="0"/>
        <v>1953.3312</v>
      </c>
      <c r="J15" s="17" t="s">
        <v>12</v>
      </c>
    </row>
    <row r="16" ht="16.5" spans="1:10">
      <c r="A16" s="9">
        <v>12</v>
      </c>
      <c r="B16" s="9" t="s">
        <v>49</v>
      </c>
      <c r="C16" s="18" t="s">
        <v>13</v>
      </c>
      <c r="D16" s="10">
        <v>16</v>
      </c>
      <c r="E16" s="10">
        <v>1800</v>
      </c>
      <c r="F16" s="10">
        <v>8620</v>
      </c>
      <c r="G16" s="11" t="s">
        <v>50</v>
      </c>
      <c r="H16" s="9">
        <v>1</v>
      </c>
      <c r="I16" s="19">
        <f t="shared" si="0"/>
        <v>1948.8096</v>
      </c>
      <c r="J16" s="17" t="s">
        <v>12</v>
      </c>
    </row>
    <row r="17" ht="16.5" spans="1:10">
      <c r="A17" s="9">
        <v>13</v>
      </c>
      <c r="B17" s="9" t="s">
        <v>49</v>
      </c>
      <c r="C17" s="18" t="s">
        <v>13</v>
      </c>
      <c r="D17" s="10">
        <v>16</v>
      </c>
      <c r="E17" s="10">
        <v>1990</v>
      </c>
      <c r="F17" s="10">
        <v>7950</v>
      </c>
      <c r="G17" s="11" t="s">
        <v>50</v>
      </c>
      <c r="H17" s="9">
        <v>1</v>
      </c>
      <c r="I17" s="19">
        <f t="shared" si="0"/>
        <v>1987.0548</v>
      </c>
      <c r="J17" s="17" t="s">
        <v>12</v>
      </c>
    </row>
    <row r="18" ht="16.5" spans="1:10">
      <c r="A18" s="9">
        <v>14</v>
      </c>
      <c r="B18" s="9" t="s">
        <v>49</v>
      </c>
      <c r="C18" s="18" t="s">
        <v>13</v>
      </c>
      <c r="D18" s="10">
        <v>16</v>
      </c>
      <c r="E18" s="10">
        <v>2006</v>
      </c>
      <c r="F18" s="10">
        <v>7830</v>
      </c>
      <c r="G18" s="11" t="s">
        <v>50</v>
      </c>
      <c r="H18" s="9">
        <v>1</v>
      </c>
      <c r="I18" s="19">
        <f t="shared" si="0"/>
        <v>1972.796688</v>
      </c>
      <c r="J18" s="17" t="s">
        <v>12</v>
      </c>
    </row>
    <row r="19" ht="16.5" spans="1:10">
      <c r="A19" s="9">
        <v>15</v>
      </c>
      <c r="B19" s="9" t="s">
        <v>49</v>
      </c>
      <c r="C19" s="18" t="s">
        <v>13</v>
      </c>
      <c r="D19" s="10">
        <v>16</v>
      </c>
      <c r="E19" s="10">
        <v>1870</v>
      </c>
      <c r="F19" s="10">
        <v>7530</v>
      </c>
      <c r="G19" s="11" t="s">
        <v>50</v>
      </c>
      <c r="H19" s="9">
        <v>1</v>
      </c>
      <c r="I19" s="19">
        <f t="shared" si="0"/>
        <v>1768.58616</v>
      </c>
      <c r="J19" s="17" t="s">
        <v>12</v>
      </c>
    </row>
    <row r="20" ht="16.5" spans="1:10">
      <c r="A20" s="9">
        <v>16</v>
      </c>
      <c r="B20" s="9" t="s">
        <v>49</v>
      </c>
      <c r="C20" s="18" t="s">
        <v>13</v>
      </c>
      <c r="D20" s="10">
        <v>16</v>
      </c>
      <c r="E20" s="10">
        <v>1990</v>
      </c>
      <c r="F20" s="10">
        <v>7470</v>
      </c>
      <c r="G20" s="11" t="s">
        <v>50</v>
      </c>
      <c r="H20" s="9">
        <v>1</v>
      </c>
      <c r="I20" s="19">
        <f t="shared" si="0"/>
        <v>1867.08168</v>
      </c>
      <c r="J20" s="17" t="s">
        <v>12</v>
      </c>
    </row>
    <row r="21" ht="16.5" spans="1:10">
      <c r="A21" s="9">
        <v>17</v>
      </c>
      <c r="B21" s="9" t="s">
        <v>49</v>
      </c>
      <c r="C21" s="18" t="s">
        <v>13</v>
      </c>
      <c r="D21" s="10">
        <v>16</v>
      </c>
      <c r="E21" s="10">
        <v>1505</v>
      </c>
      <c r="F21" s="10">
        <v>7440</v>
      </c>
      <c r="G21" s="11" t="s">
        <v>50</v>
      </c>
      <c r="H21" s="9">
        <v>1</v>
      </c>
      <c r="I21" s="19">
        <f t="shared" si="0"/>
        <v>1406.36832</v>
      </c>
      <c r="J21" s="17" t="s">
        <v>12</v>
      </c>
    </row>
    <row r="22" ht="16.5" spans="1:10">
      <c r="A22" s="9">
        <v>18</v>
      </c>
      <c r="B22" s="9" t="s">
        <v>49</v>
      </c>
      <c r="C22" s="18" t="s">
        <v>13</v>
      </c>
      <c r="D22" s="10">
        <v>16</v>
      </c>
      <c r="E22" s="10">
        <v>1505</v>
      </c>
      <c r="F22" s="10">
        <v>7430</v>
      </c>
      <c r="G22" s="11" t="s">
        <v>50</v>
      </c>
      <c r="H22" s="9">
        <v>1</v>
      </c>
      <c r="I22" s="19">
        <f t="shared" si="0"/>
        <v>1404.47804</v>
      </c>
      <c r="J22" s="17" t="s">
        <v>12</v>
      </c>
    </row>
    <row r="23" ht="16.5" spans="1:10">
      <c r="A23" s="9">
        <v>19</v>
      </c>
      <c r="B23" s="9" t="s">
        <v>49</v>
      </c>
      <c r="C23" s="18" t="s">
        <v>13</v>
      </c>
      <c r="D23" s="10">
        <v>16</v>
      </c>
      <c r="E23" s="10">
        <v>1505</v>
      </c>
      <c r="F23" s="10">
        <v>7430</v>
      </c>
      <c r="G23" s="11" t="s">
        <v>50</v>
      </c>
      <c r="H23" s="9">
        <v>1</v>
      </c>
      <c r="I23" s="19">
        <f t="shared" si="0"/>
        <v>1404.47804</v>
      </c>
      <c r="J23" s="17" t="s">
        <v>12</v>
      </c>
    </row>
    <row r="24" ht="16.5" spans="1:10">
      <c r="A24" s="9">
        <v>20</v>
      </c>
      <c r="B24" s="9" t="s">
        <v>49</v>
      </c>
      <c r="C24" s="18" t="s">
        <v>13</v>
      </c>
      <c r="D24" s="10">
        <v>16</v>
      </c>
      <c r="E24" s="10">
        <v>1505</v>
      </c>
      <c r="F24" s="10">
        <v>7430</v>
      </c>
      <c r="G24" s="11" t="s">
        <v>50</v>
      </c>
      <c r="H24" s="9">
        <v>1</v>
      </c>
      <c r="I24" s="19">
        <f t="shared" si="0"/>
        <v>1404.47804</v>
      </c>
      <c r="J24" s="17" t="s">
        <v>12</v>
      </c>
    </row>
    <row r="25" ht="16.5" spans="1:10">
      <c r="A25" s="9">
        <v>21</v>
      </c>
      <c r="B25" s="9" t="s">
        <v>49</v>
      </c>
      <c r="C25" s="18" t="s">
        <v>13</v>
      </c>
      <c r="D25" s="10">
        <v>16</v>
      </c>
      <c r="E25" s="10">
        <v>1505</v>
      </c>
      <c r="F25" s="10">
        <v>7430</v>
      </c>
      <c r="G25" s="11" t="s">
        <v>50</v>
      </c>
      <c r="H25" s="9">
        <v>1</v>
      </c>
      <c r="I25" s="19">
        <f t="shared" si="0"/>
        <v>1404.47804</v>
      </c>
      <c r="J25" s="17" t="s">
        <v>12</v>
      </c>
    </row>
    <row r="26" ht="16.5" spans="1:10">
      <c r="A26" s="9">
        <v>22</v>
      </c>
      <c r="B26" s="9" t="s">
        <v>49</v>
      </c>
      <c r="C26" s="18" t="s">
        <v>13</v>
      </c>
      <c r="D26" s="10">
        <v>16</v>
      </c>
      <c r="E26" s="10">
        <v>1505</v>
      </c>
      <c r="F26" s="10">
        <v>7430</v>
      </c>
      <c r="G26" s="11" t="s">
        <v>50</v>
      </c>
      <c r="H26" s="9">
        <v>1</v>
      </c>
      <c r="I26" s="19">
        <f t="shared" si="0"/>
        <v>1404.47804</v>
      </c>
      <c r="J26" s="17" t="s">
        <v>12</v>
      </c>
    </row>
    <row r="27" ht="16.5" spans="1:10">
      <c r="A27" s="9">
        <v>23</v>
      </c>
      <c r="B27" s="9" t="s">
        <v>49</v>
      </c>
      <c r="C27" s="18" t="s">
        <v>13</v>
      </c>
      <c r="D27" s="10">
        <v>16</v>
      </c>
      <c r="E27" s="10">
        <v>1505</v>
      </c>
      <c r="F27" s="10">
        <v>7430</v>
      </c>
      <c r="G27" s="11" t="s">
        <v>50</v>
      </c>
      <c r="H27" s="9">
        <v>1</v>
      </c>
      <c r="I27" s="19">
        <f t="shared" si="0"/>
        <v>1404.47804</v>
      </c>
      <c r="J27" s="17" t="s">
        <v>12</v>
      </c>
    </row>
    <row r="28" ht="16.5" spans="1:10">
      <c r="A28" s="9">
        <v>24</v>
      </c>
      <c r="B28" s="9" t="s">
        <v>49</v>
      </c>
      <c r="C28" s="18" t="s">
        <v>13</v>
      </c>
      <c r="D28" s="10">
        <v>16</v>
      </c>
      <c r="E28" s="10">
        <v>1505</v>
      </c>
      <c r="F28" s="10">
        <v>7430</v>
      </c>
      <c r="G28" s="11" t="s">
        <v>50</v>
      </c>
      <c r="H28" s="9">
        <v>1</v>
      </c>
      <c r="I28" s="19">
        <f t="shared" si="0"/>
        <v>1404.47804</v>
      </c>
      <c r="J28" s="17" t="s">
        <v>12</v>
      </c>
    </row>
    <row r="29" ht="16.5" spans="1:10">
      <c r="A29" s="9">
        <v>25</v>
      </c>
      <c r="B29" s="9" t="s">
        <v>49</v>
      </c>
      <c r="C29" s="18" t="s">
        <v>13</v>
      </c>
      <c r="D29" s="10">
        <v>16</v>
      </c>
      <c r="E29" s="10">
        <v>1505</v>
      </c>
      <c r="F29" s="10">
        <v>7430</v>
      </c>
      <c r="G29" s="11" t="s">
        <v>50</v>
      </c>
      <c r="H29" s="9">
        <v>1</v>
      </c>
      <c r="I29" s="19">
        <f t="shared" si="0"/>
        <v>1404.47804</v>
      </c>
      <c r="J29" s="17" t="s">
        <v>12</v>
      </c>
    </row>
    <row r="30" ht="16.5" spans="1:10">
      <c r="A30" s="9">
        <v>26</v>
      </c>
      <c r="B30" s="9" t="s">
        <v>49</v>
      </c>
      <c r="C30" s="18" t="s">
        <v>13</v>
      </c>
      <c r="D30" s="10">
        <v>16</v>
      </c>
      <c r="E30" s="10">
        <v>1505</v>
      </c>
      <c r="F30" s="10">
        <v>7430</v>
      </c>
      <c r="G30" s="11" t="s">
        <v>50</v>
      </c>
      <c r="H30" s="9">
        <v>1</v>
      </c>
      <c r="I30" s="19">
        <f t="shared" si="0"/>
        <v>1404.47804</v>
      </c>
      <c r="J30" s="17" t="s">
        <v>12</v>
      </c>
    </row>
    <row r="31" ht="16.5" spans="1:10">
      <c r="A31" s="9">
        <v>27</v>
      </c>
      <c r="B31" s="9" t="s">
        <v>49</v>
      </c>
      <c r="C31" s="18" t="s">
        <v>13</v>
      </c>
      <c r="D31" s="10">
        <v>16</v>
      </c>
      <c r="E31" s="10">
        <v>1505</v>
      </c>
      <c r="F31" s="10">
        <v>7430</v>
      </c>
      <c r="G31" s="11" t="s">
        <v>50</v>
      </c>
      <c r="H31" s="9">
        <v>1</v>
      </c>
      <c r="I31" s="19">
        <f t="shared" si="0"/>
        <v>1404.47804</v>
      </c>
      <c r="J31" s="17" t="s">
        <v>12</v>
      </c>
    </row>
    <row r="32" ht="16.5" spans="1:10">
      <c r="A32" s="9">
        <v>28</v>
      </c>
      <c r="B32" s="9" t="s">
        <v>49</v>
      </c>
      <c r="C32" s="18" t="s">
        <v>13</v>
      </c>
      <c r="D32" s="10">
        <v>16</v>
      </c>
      <c r="E32" s="10">
        <v>1505</v>
      </c>
      <c r="F32" s="10">
        <v>7420</v>
      </c>
      <c r="G32" s="11" t="s">
        <v>50</v>
      </c>
      <c r="H32" s="9">
        <v>1</v>
      </c>
      <c r="I32" s="19">
        <f t="shared" si="0"/>
        <v>1402.58776</v>
      </c>
      <c r="J32" s="17" t="s">
        <v>12</v>
      </c>
    </row>
    <row r="33" ht="16.5" spans="1:10">
      <c r="A33" s="9">
        <v>29</v>
      </c>
      <c r="B33" s="9" t="s">
        <v>49</v>
      </c>
      <c r="C33" s="18" t="s">
        <v>13</v>
      </c>
      <c r="D33" s="10">
        <v>16</v>
      </c>
      <c r="E33" s="10">
        <v>1800</v>
      </c>
      <c r="F33" s="10">
        <v>7390</v>
      </c>
      <c r="G33" s="11" t="s">
        <v>50</v>
      </c>
      <c r="H33" s="9">
        <v>1</v>
      </c>
      <c r="I33" s="19">
        <f t="shared" si="0"/>
        <v>1670.7312</v>
      </c>
      <c r="J33" s="17" t="s">
        <v>12</v>
      </c>
    </row>
    <row r="34" ht="16.5" spans="1:10">
      <c r="A34" s="9">
        <v>30</v>
      </c>
      <c r="B34" s="9" t="s">
        <v>49</v>
      </c>
      <c r="C34" s="18" t="s">
        <v>13</v>
      </c>
      <c r="D34" s="10">
        <v>16</v>
      </c>
      <c r="E34" s="10">
        <v>1800</v>
      </c>
      <c r="F34" s="10">
        <v>7390</v>
      </c>
      <c r="G34" s="11" t="s">
        <v>50</v>
      </c>
      <c r="H34" s="9">
        <v>1</v>
      </c>
      <c r="I34" s="19">
        <f t="shared" si="0"/>
        <v>1670.7312</v>
      </c>
      <c r="J34" s="17" t="s">
        <v>12</v>
      </c>
    </row>
    <row r="35" ht="16.5" spans="1:10">
      <c r="A35" s="9">
        <v>31</v>
      </c>
      <c r="B35" s="9" t="s">
        <v>49</v>
      </c>
      <c r="C35" s="18" t="s">
        <v>13</v>
      </c>
      <c r="D35" s="10">
        <v>16</v>
      </c>
      <c r="E35" s="10">
        <v>1800</v>
      </c>
      <c r="F35" s="10">
        <v>7300</v>
      </c>
      <c r="G35" s="11" t="s">
        <v>50</v>
      </c>
      <c r="H35" s="9">
        <v>1</v>
      </c>
      <c r="I35" s="19">
        <f t="shared" si="0"/>
        <v>1650.384</v>
      </c>
      <c r="J35" s="17" t="s">
        <v>12</v>
      </c>
    </row>
    <row r="36" ht="16.5" spans="1:10">
      <c r="A36" s="9">
        <v>32</v>
      </c>
      <c r="B36" s="9" t="s">
        <v>49</v>
      </c>
      <c r="C36" s="18" t="s">
        <v>13</v>
      </c>
      <c r="D36" s="10">
        <v>16</v>
      </c>
      <c r="E36" s="10">
        <v>1800</v>
      </c>
      <c r="F36" s="10">
        <v>7160</v>
      </c>
      <c r="G36" s="11" t="s">
        <v>50</v>
      </c>
      <c r="H36" s="9">
        <v>1</v>
      </c>
      <c r="I36" s="19">
        <f t="shared" si="0"/>
        <v>1618.7328</v>
      </c>
      <c r="J36" s="17" t="s">
        <v>12</v>
      </c>
    </row>
    <row r="37" ht="16.5" spans="1:10">
      <c r="A37" s="9">
        <v>33</v>
      </c>
      <c r="B37" s="9" t="s">
        <v>49</v>
      </c>
      <c r="C37" s="18" t="s">
        <v>13</v>
      </c>
      <c r="D37" s="10">
        <v>16</v>
      </c>
      <c r="E37" s="10">
        <v>1800</v>
      </c>
      <c r="F37" s="10">
        <v>7050</v>
      </c>
      <c r="G37" s="11" t="s">
        <v>50</v>
      </c>
      <c r="H37" s="9">
        <v>1</v>
      </c>
      <c r="I37" s="19">
        <f t="shared" si="0"/>
        <v>1593.864</v>
      </c>
      <c r="J37" s="17" t="s">
        <v>12</v>
      </c>
    </row>
    <row r="38" ht="16.5" spans="1:10">
      <c r="A38" s="9">
        <v>34</v>
      </c>
      <c r="B38" s="9" t="s">
        <v>49</v>
      </c>
      <c r="C38" s="18" t="s">
        <v>13</v>
      </c>
      <c r="D38" s="10">
        <v>16</v>
      </c>
      <c r="E38" s="10">
        <v>1800</v>
      </c>
      <c r="F38" s="10">
        <v>7050</v>
      </c>
      <c r="G38" s="11" t="s">
        <v>50</v>
      </c>
      <c r="H38" s="9">
        <v>1</v>
      </c>
      <c r="I38" s="19">
        <f t="shared" si="0"/>
        <v>1593.864</v>
      </c>
      <c r="J38" s="17" t="s">
        <v>12</v>
      </c>
    </row>
    <row r="39" ht="16.5" spans="1:10">
      <c r="A39" s="9">
        <v>35</v>
      </c>
      <c r="B39" s="9" t="s">
        <v>49</v>
      </c>
      <c r="C39" s="18" t="s">
        <v>13</v>
      </c>
      <c r="D39" s="10">
        <v>16</v>
      </c>
      <c r="E39" s="10">
        <v>1965</v>
      </c>
      <c r="F39" s="10">
        <v>9730</v>
      </c>
      <c r="G39" s="11" t="s">
        <v>50</v>
      </c>
      <c r="H39" s="9">
        <v>1</v>
      </c>
      <c r="I39" s="19">
        <f t="shared" si="0"/>
        <v>2401.40292</v>
      </c>
      <c r="J39" s="17" t="s">
        <v>12</v>
      </c>
    </row>
    <row r="40" ht="16.5" spans="1:10">
      <c r="A40" s="9">
        <v>42</v>
      </c>
      <c r="B40" s="9" t="s">
        <v>49</v>
      </c>
      <c r="C40" s="18" t="s">
        <v>13</v>
      </c>
      <c r="D40" s="10">
        <v>16</v>
      </c>
      <c r="E40" s="10">
        <v>1500</v>
      </c>
      <c r="F40" s="10">
        <v>10060</v>
      </c>
      <c r="G40" s="11" t="s">
        <v>50</v>
      </c>
      <c r="H40" s="9">
        <v>1</v>
      </c>
      <c r="I40" s="19">
        <f t="shared" si="0"/>
        <v>1895.304</v>
      </c>
      <c r="J40" s="17" t="s">
        <v>51</v>
      </c>
    </row>
    <row r="41" ht="16.5" spans="1:10">
      <c r="A41" s="9">
        <v>43</v>
      </c>
      <c r="B41" s="9" t="s">
        <v>49</v>
      </c>
      <c r="C41" s="18" t="s">
        <v>13</v>
      </c>
      <c r="D41" s="10">
        <v>16</v>
      </c>
      <c r="E41" s="10">
        <v>2000</v>
      </c>
      <c r="F41" s="10">
        <v>8740</v>
      </c>
      <c r="G41" s="11" t="s">
        <v>50</v>
      </c>
      <c r="H41" s="9">
        <v>1</v>
      </c>
      <c r="I41" s="19">
        <f t="shared" si="0"/>
        <v>2195.488</v>
      </c>
      <c r="J41" s="17" t="s">
        <v>51</v>
      </c>
    </row>
    <row r="42" ht="16.5" spans="1:10">
      <c r="A42" s="9">
        <v>44</v>
      </c>
      <c r="B42" s="9" t="s">
        <v>49</v>
      </c>
      <c r="C42" s="18" t="s">
        <v>13</v>
      </c>
      <c r="D42" s="10">
        <v>16</v>
      </c>
      <c r="E42" s="10">
        <v>1800</v>
      </c>
      <c r="F42" s="10">
        <v>8160</v>
      </c>
      <c r="G42" s="11" t="s">
        <v>50</v>
      </c>
      <c r="H42" s="9">
        <v>1</v>
      </c>
      <c r="I42" s="19">
        <f t="shared" si="0"/>
        <v>1844.8128</v>
      </c>
      <c r="J42" s="17" t="s">
        <v>51</v>
      </c>
    </row>
    <row r="43" ht="16.5" spans="1:10">
      <c r="A43" s="9">
        <v>45</v>
      </c>
      <c r="B43" s="9" t="s">
        <v>49</v>
      </c>
      <c r="C43" s="18" t="s">
        <v>13</v>
      </c>
      <c r="D43" s="10">
        <v>16</v>
      </c>
      <c r="E43" s="10">
        <v>1800</v>
      </c>
      <c r="F43" s="10">
        <v>8120</v>
      </c>
      <c r="G43" s="11" t="s">
        <v>50</v>
      </c>
      <c r="H43" s="9">
        <v>1</v>
      </c>
      <c r="I43" s="19">
        <f t="shared" si="0"/>
        <v>1835.7696</v>
      </c>
      <c r="J43" s="17" t="s">
        <v>51</v>
      </c>
    </row>
    <row r="44" ht="16.5" spans="1:10">
      <c r="A44" s="9">
        <v>46</v>
      </c>
      <c r="B44" s="9" t="s">
        <v>49</v>
      </c>
      <c r="C44" s="18" t="s">
        <v>13</v>
      </c>
      <c r="D44" s="10">
        <v>16</v>
      </c>
      <c r="E44" s="10">
        <v>1800</v>
      </c>
      <c r="F44" s="10">
        <v>8070</v>
      </c>
      <c r="G44" s="11" t="s">
        <v>50</v>
      </c>
      <c r="H44" s="9">
        <v>1</v>
      </c>
      <c r="I44" s="19">
        <f t="shared" si="0"/>
        <v>1824.4656</v>
      </c>
      <c r="J44" s="17" t="s">
        <v>51</v>
      </c>
    </row>
    <row r="45" ht="16.5" spans="1:10">
      <c r="A45" s="9">
        <v>47</v>
      </c>
      <c r="B45" s="9" t="s">
        <v>49</v>
      </c>
      <c r="C45" s="18" t="s">
        <v>13</v>
      </c>
      <c r="D45" s="10">
        <v>16</v>
      </c>
      <c r="E45" s="10">
        <v>1800</v>
      </c>
      <c r="F45" s="10">
        <v>8310</v>
      </c>
      <c r="G45" s="11" t="s">
        <v>50</v>
      </c>
      <c r="H45" s="9">
        <v>1</v>
      </c>
      <c r="I45" s="19">
        <f t="shared" si="0"/>
        <v>1878.7248</v>
      </c>
      <c r="J45" s="17" t="s">
        <v>51</v>
      </c>
    </row>
    <row r="46" ht="16.5" spans="1:10">
      <c r="A46" s="9">
        <v>48</v>
      </c>
      <c r="B46" s="9" t="s">
        <v>49</v>
      </c>
      <c r="C46" s="18" t="s">
        <v>13</v>
      </c>
      <c r="D46" s="10">
        <v>16</v>
      </c>
      <c r="E46" s="10">
        <v>2000</v>
      </c>
      <c r="F46" s="10">
        <v>8320</v>
      </c>
      <c r="G46" s="11" t="s">
        <v>50</v>
      </c>
      <c r="H46" s="9">
        <v>1</v>
      </c>
      <c r="I46" s="19">
        <f t="shared" si="0"/>
        <v>2089.984</v>
      </c>
      <c r="J46" s="17" t="s">
        <v>51</v>
      </c>
    </row>
    <row r="47" ht="16.5" spans="1:10">
      <c r="A47" s="9">
        <v>49</v>
      </c>
      <c r="B47" s="9" t="s">
        <v>49</v>
      </c>
      <c r="C47" s="18" t="s">
        <v>13</v>
      </c>
      <c r="D47" s="10">
        <v>16</v>
      </c>
      <c r="E47" s="10">
        <v>1800</v>
      </c>
      <c r="F47" s="10">
        <v>8190</v>
      </c>
      <c r="G47" s="11" t="s">
        <v>50</v>
      </c>
      <c r="H47" s="9">
        <v>1</v>
      </c>
      <c r="I47" s="19">
        <f t="shared" si="0"/>
        <v>1851.5952</v>
      </c>
      <c r="J47" s="17" t="s">
        <v>51</v>
      </c>
    </row>
    <row r="48" ht="16.5" spans="1:10">
      <c r="A48" s="9">
        <v>50</v>
      </c>
      <c r="B48" s="9" t="s">
        <v>49</v>
      </c>
      <c r="C48" s="18" t="s">
        <v>13</v>
      </c>
      <c r="D48" s="10">
        <v>16</v>
      </c>
      <c r="E48" s="10">
        <v>2000</v>
      </c>
      <c r="F48" s="10">
        <v>8470</v>
      </c>
      <c r="G48" s="11" t="s">
        <v>50</v>
      </c>
      <c r="H48" s="9">
        <v>1</v>
      </c>
      <c r="I48" s="19">
        <f t="shared" si="0"/>
        <v>2127.664</v>
      </c>
      <c r="J48" s="17" t="s">
        <v>51</v>
      </c>
    </row>
    <row r="49" ht="16.5" spans="1:10">
      <c r="A49" s="9">
        <v>51</v>
      </c>
      <c r="B49" s="9" t="s">
        <v>49</v>
      </c>
      <c r="C49" s="18" t="s">
        <v>13</v>
      </c>
      <c r="D49" s="10">
        <v>16</v>
      </c>
      <c r="E49" s="10">
        <v>1510</v>
      </c>
      <c r="F49" s="10">
        <v>8030</v>
      </c>
      <c r="G49" s="11" t="s">
        <v>50</v>
      </c>
      <c r="H49" s="9">
        <v>1</v>
      </c>
      <c r="I49" s="19">
        <f t="shared" si="0"/>
        <v>1522.93768</v>
      </c>
      <c r="J49" s="17" t="s">
        <v>51</v>
      </c>
    </row>
    <row r="50" ht="16.5" spans="1:10">
      <c r="A50" s="9">
        <v>52</v>
      </c>
      <c r="B50" s="9" t="s">
        <v>49</v>
      </c>
      <c r="C50" s="18" t="s">
        <v>13</v>
      </c>
      <c r="D50" s="10">
        <v>16</v>
      </c>
      <c r="E50" s="10">
        <v>1510</v>
      </c>
      <c r="F50" s="10">
        <v>8030</v>
      </c>
      <c r="G50" s="11" t="s">
        <v>50</v>
      </c>
      <c r="H50" s="9">
        <v>1</v>
      </c>
      <c r="I50" s="19">
        <f t="shared" si="0"/>
        <v>1522.93768</v>
      </c>
      <c r="J50" s="17" t="s">
        <v>51</v>
      </c>
    </row>
    <row r="51" ht="16.5" spans="1:10">
      <c r="A51" s="9">
        <v>53</v>
      </c>
      <c r="B51" s="9" t="s">
        <v>49</v>
      </c>
      <c r="C51" s="18" t="s">
        <v>13</v>
      </c>
      <c r="D51" s="10">
        <v>16</v>
      </c>
      <c r="E51" s="10">
        <v>1830</v>
      </c>
      <c r="F51" s="10">
        <v>10000</v>
      </c>
      <c r="G51" s="11" t="s">
        <v>50</v>
      </c>
      <c r="H51" s="9">
        <v>1</v>
      </c>
      <c r="I51" s="19">
        <f t="shared" si="0"/>
        <v>2298.48</v>
      </c>
      <c r="J51" s="17" t="s">
        <v>51</v>
      </c>
    </row>
    <row r="52" ht="16.5" spans="1:10">
      <c r="A52" s="9">
        <v>54</v>
      </c>
      <c r="B52" s="9" t="s">
        <v>49</v>
      </c>
      <c r="C52" s="18" t="s">
        <v>13</v>
      </c>
      <c r="D52" s="10">
        <v>16</v>
      </c>
      <c r="E52" s="10">
        <v>2006</v>
      </c>
      <c r="F52" s="10">
        <v>8030</v>
      </c>
      <c r="G52" s="11" t="s">
        <v>50</v>
      </c>
      <c r="H52" s="9">
        <v>1</v>
      </c>
      <c r="I52" s="19">
        <f t="shared" si="0"/>
        <v>2023.187408</v>
      </c>
      <c r="J52" s="17" t="s">
        <v>51</v>
      </c>
    </row>
    <row r="53" ht="16.5" spans="1:10">
      <c r="A53" s="9">
        <v>55</v>
      </c>
      <c r="B53" s="9" t="s">
        <v>49</v>
      </c>
      <c r="C53" s="18" t="s">
        <v>13</v>
      </c>
      <c r="D53" s="10">
        <v>16</v>
      </c>
      <c r="E53" s="10">
        <v>2010</v>
      </c>
      <c r="F53" s="10">
        <v>8390</v>
      </c>
      <c r="G53" s="11" t="s">
        <v>50</v>
      </c>
      <c r="H53" s="9">
        <v>1</v>
      </c>
      <c r="I53" s="19">
        <f t="shared" si="0"/>
        <v>2118.10584</v>
      </c>
      <c r="J53" s="17" t="s">
        <v>51</v>
      </c>
    </row>
    <row r="54" ht="16.5" spans="1:10">
      <c r="A54" s="9">
        <v>56</v>
      </c>
      <c r="B54" s="9" t="s">
        <v>49</v>
      </c>
      <c r="C54" s="18" t="s">
        <v>13</v>
      </c>
      <c r="D54" s="10">
        <v>16</v>
      </c>
      <c r="E54" s="10">
        <v>1545</v>
      </c>
      <c r="F54" s="10">
        <v>7990</v>
      </c>
      <c r="G54" s="11" t="s">
        <v>50</v>
      </c>
      <c r="H54" s="9">
        <v>1</v>
      </c>
      <c r="I54" s="19">
        <f t="shared" si="0"/>
        <v>1550.47548</v>
      </c>
      <c r="J54" s="17" t="s">
        <v>51</v>
      </c>
    </row>
    <row r="55" ht="16.5" spans="1:10">
      <c r="A55" s="9">
        <v>57</v>
      </c>
      <c r="B55" s="9" t="s">
        <v>49</v>
      </c>
      <c r="C55" s="18" t="s">
        <v>13</v>
      </c>
      <c r="D55" s="10">
        <v>16</v>
      </c>
      <c r="E55" s="10">
        <v>1910</v>
      </c>
      <c r="F55" s="10">
        <v>8730</v>
      </c>
      <c r="G55" s="11" t="s">
        <v>50</v>
      </c>
      <c r="H55" s="9">
        <v>1</v>
      </c>
      <c r="I55" s="19">
        <f t="shared" si="0"/>
        <v>2094.29208</v>
      </c>
      <c r="J55" s="17" t="s">
        <v>51</v>
      </c>
    </row>
    <row r="56" ht="16.5" spans="1:10">
      <c r="A56" s="9">
        <v>58</v>
      </c>
      <c r="B56" s="9" t="s">
        <v>49</v>
      </c>
      <c r="C56" s="18" t="s">
        <v>13</v>
      </c>
      <c r="D56" s="10">
        <v>16</v>
      </c>
      <c r="E56" s="10">
        <v>1785</v>
      </c>
      <c r="F56" s="10">
        <v>8540</v>
      </c>
      <c r="G56" s="11" t="s">
        <v>50</v>
      </c>
      <c r="H56" s="9">
        <v>1</v>
      </c>
      <c r="I56" s="19">
        <f t="shared" si="0"/>
        <v>1914.63384</v>
      </c>
      <c r="J56" s="17" t="s">
        <v>51</v>
      </c>
    </row>
    <row r="57" ht="16.5" spans="1:10">
      <c r="A57" s="9">
        <v>59</v>
      </c>
      <c r="B57" s="9" t="s">
        <v>49</v>
      </c>
      <c r="C57" s="18" t="s">
        <v>13</v>
      </c>
      <c r="D57" s="10">
        <v>16</v>
      </c>
      <c r="E57" s="10">
        <v>1505</v>
      </c>
      <c r="F57" s="10">
        <v>8030</v>
      </c>
      <c r="G57" s="11" t="s">
        <v>50</v>
      </c>
      <c r="H57" s="9">
        <v>1</v>
      </c>
      <c r="I57" s="19">
        <f t="shared" si="0"/>
        <v>1517.89484</v>
      </c>
      <c r="J57" s="17" t="s">
        <v>51</v>
      </c>
    </row>
    <row r="58" ht="16.5" spans="1:10">
      <c r="A58" s="9">
        <v>60</v>
      </c>
      <c r="B58" s="9" t="s">
        <v>49</v>
      </c>
      <c r="C58" s="18" t="s">
        <v>13</v>
      </c>
      <c r="D58" s="10">
        <v>16</v>
      </c>
      <c r="E58" s="10">
        <v>1505</v>
      </c>
      <c r="F58" s="10">
        <v>8030</v>
      </c>
      <c r="G58" s="11" t="s">
        <v>50</v>
      </c>
      <c r="H58" s="9">
        <v>1</v>
      </c>
      <c r="I58" s="19">
        <f t="shared" si="0"/>
        <v>1517.89484</v>
      </c>
      <c r="J58" s="17" t="s">
        <v>51</v>
      </c>
    </row>
    <row r="59" ht="16.5" spans="1:10">
      <c r="A59" s="9">
        <v>65</v>
      </c>
      <c r="B59" s="9" t="s">
        <v>49</v>
      </c>
      <c r="C59" s="18" t="s">
        <v>13</v>
      </c>
      <c r="D59" s="10">
        <v>16</v>
      </c>
      <c r="E59" s="10">
        <v>1730</v>
      </c>
      <c r="F59" s="10">
        <v>10080</v>
      </c>
      <c r="G59" s="11" t="s">
        <v>50</v>
      </c>
      <c r="H59" s="9">
        <v>1</v>
      </c>
      <c r="I59" s="19">
        <f t="shared" ref="I59:I84" si="1">D59*E59*F59*H59*7.85/1000000</f>
        <v>2190.26304</v>
      </c>
      <c r="J59" s="17" t="s">
        <v>52</v>
      </c>
    </row>
    <row r="60" ht="16.5" spans="1:10">
      <c r="A60" s="9">
        <v>55</v>
      </c>
      <c r="B60" s="9" t="s">
        <v>49</v>
      </c>
      <c r="C60" s="18" t="s">
        <v>13</v>
      </c>
      <c r="D60" s="10">
        <v>16</v>
      </c>
      <c r="E60" s="10">
        <v>1770</v>
      </c>
      <c r="F60" s="10">
        <v>8220</v>
      </c>
      <c r="G60" s="11" t="s">
        <v>50</v>
      </c>
      <c r="H60" s="9">
        <v>1</v>
      </c>
      <c r="I60" s="19">
        <f t="shared" si="1"/>
        <v>1827.40464</v>
      </c>
      <c r="J60" s="17" t="s">
        <v>52</v>
      </c>
    </row>
    <row r="61" ht="16.5" spans="1:10">
      <c r="A61" s="9">
        <v>56</v>
      </c>
      <c r="B61" s="9" t="s">
        <v>49</v>
      </c>
      <c r="C61" s="18" t="s">
        <v>13</v>
      </c>
      <c r="D61" s="10">
        <v>16</v>
      </c>
      <c r="E61" s="10">
        <v>1690</v>
      </c>
      <c r="F61" s="10">
        <v>8040</v>
      </c>
      <c r="G61" s="11" t="s">
        <v>50</v>
      </c>
      <c r="H61" s="9">
        <v>1</v>
      </c>
      <c r="I61" s="19">
        <f t="shared" si="1"/>
        <v>1706.60256</v>
      </c>
      <c r="J61" s="17" t="s">
        <v>52</v>
      </c>
    </row>
    <row r="62" ht="16.5" spans="1:10">
      <c r="A62" s="9">
        <v>57</v>
      </c>
      <c r="B62" s="9" t="s">
        <v>49</v>
      </c>
      <c r="C62" s="18" t="s">
        <v>13</v>
      </c>
      <c r="D62" s="10">
        <v>16</v>
      </c>
      <c r="E62" s="10">
        <v>1685.00000000407</v>
      </c>
      <c r="F62" s="10">
        <v>8030</v>
      </c>
      <c r="G62" s="11" t="s">
        <v>50</v>
      </c>
      <c r="H62" s="9">
        <v>1</v>
      </c>
      <c r="I62" s="19">
        <f t="shared" si="1"/>
        <v>1699.4370800041</v>
      </c>
      <c r="J62" s="17" t="s">
        <v>52</v>
      </c>
    </row>
    <row r="63" ht="16.5" spans="1:10">
      <c r="A63" s="9">
        <v>58</v>
      </c>
      <c r="B63" s="9" t="s">
        <v>49</v>
      </c>
      <c r="C63" s="18" t="s">
        <v>13</v>
      </c>
      <c r="D63" s="10">
        <v>16</v>
      </c>
      <c r="E63" s="10">
        <v>1690</v>
      </c>
      <c r="F63" s="10">
        <v>8030</v>
      </c>
      <c r="G63" s="11" t="s">
        <v>50</v>
      </c>
      <c r="H63" s="9">
        <v>1</v>
      </c>
      <c r="I63" s="19">
        <f t="shared" si="1"/>
        <v>1704.47992</v>
      </c>
      <c r="J63" s="17" t="s">
        <v>52</v>
      </c>
    </row>
    <row r="64" ht="16.5" spans="1:10">
      <c r="A64" s="9">
        <v>65</v>
      </c>
      <c r="B64" s="9" t="s">
        <v>49</v>
      </c>
      <c r="C64" s="18" t="s">
        <v>13</v>
      </c>
      <c r="D64" s="10">
        <v>16</v>
      </c>
      <c r="E64" s="10">
        <v>1780</v>
      </c>
      <c r="F64" s="10">
        <v>7930</v>
      </c>
      <c r="G64" s="11" t="s">
        <v>50</v>
      </c>
      <c r="H64" s="9">
        <v>1</v>
      </c>
      <c r="I64" s="19">
        <f t="shared" si="1"/>
        <v>1772.89424</v>
      </c>
      <c r="J64" s="17" t="s">
        <v>52</v>
      </c>
    </row>
    <row r="65" ht="16.5" spans="1:10">
      <c r="A65" s="9">
        <v>55</v>
      </c>
      <c r="B65" s="9" t="s">
        <v>49</v>
      </c>
      <c r="C65" s="18" t="s">
        <v>13</v>
      </c>
      <c r="D65" s="10">
        <v>16</v>
      </c>
      <c r="E65" s="10">
        <v>1785</v>
      </c>
      <c r="F65" s="10">
        <v>7820</v>
      </c>
      <c r="G65" s="11" t="s">
        <v>50</v>
      </c>
      <c r="H65" s="9">
        <v>1</v>
      </c>
      <c r="I65" s="19">
        <f t="shared" si="1"/>
        <v>1753.21272</v>
      </c>
      <c r="J65" s="17" t="s">
        <v>52</v>
      </c>
    </row>
    <row r="66" ht="16.5" spans="1:10">
      <c r="A66" s="9">
        <v>56</v>
      </c>
      <c r="B66" s="9" t="s">
        <v>49</v>
      </c>
      <c r="C66" s="18" t="s">
        <v>13</v>
      </c>
      <c r="D66" s="10">
        <v>16</v>
      </c>
      <c r="E66" s="10">
        <v>1690</v>
      </c>
      <c r="F66" s="10">
        <v>7640</v>
      </c>
      <c r="G66" s="11" t="s">
        <v>50</v>
      </c>
      <c r="H66" s="9">
        <v>1</v>
      </c>
      <c r="I66" s="19">
        <f t="shared" si="1"/>
        <v>1621.69696</v>
      </c>
      <c r="J66" s="17" t="s">
        <v>52</v>
      </c>
    </row>
    <row r="67" ht="16.5" spans="1:10">
      <c r="A67" s="9">
        <v>57</v>
      </c>
      <c r="B67" s="9" t="s">
        <v>49</v>
      </c>
      <c r="C67" s="18" t="s">
        <v>13</v>
      </c>
      <c r="D67" s="10">
        <v>16</v>
      </c>
      <c r="E67" s="10">
        <v>1690</v>
      </c>
      <c r="F67" s="10">
        <v>7630</v>
      </c>
      <c r="G67" s="11" t="s">
        <v>50</v>
      </c>
      <c r="H67" s="9">
        <v>1</v>
      </c>
      <c r="I67" s="19">
        <f t="shared" si="1"/>
        <v>1619.57432</v>
      </c>
      <c r="J67" s="17" t="s">
        <v>52</v>
      </c>
    </row>
    <row r="68" ht="16.5" spans="1:10">
      <c r="A68" s="9">
        <v>58</v>
      </c>
      <c r="B68" s="9" t="s">
        <v>49</v>
      </c>
      <c r="C68" s="18" t="s">
        <v>13</v>
      </c>
      <c r="D68" s="10">
        <v>16</v>
      </c>
      <c r="E68" s="10">
        <v>1775</v>
      </c>
      <c r="F68" s="10">
        <v>7620</v>
      </c>
      <c r="G68" s="11" t="s">
        <v>50</v>
      </c>
      <c r="H68" s="9">
        <v>1</v>
      </c>
      <c r="I68" s="19">
        <f t="shared" si="1"/>
        <v>1698.8028</v>
      </c>
      <c r="J68" s="17" t="s">
        <v>52</v>
      </c>
    </row>
    <row r="69" ht="16.5" spans="1:10">
      <c r="A69" s="9">
        <v>65</v>
      </c>
      <c r="B69" s="9" t="s">
        <v>49</v>
      </c>
      <c r="C69" s="18" t="s">
        <v>13</v>
      </c>
      <c r="D69" s="10">
        <v>16</v>
      </c>
      <c r="E69" s="10">
        <v>1940</v>
      </c>
      <c r="F69" s="10">
        <v>12970</v>
      </c>
      <c r="G69" s="11" t="s">
        <v>50</v>
      </c>
      <c r="H69" s="9">
        <v>1</v>
      </c>
      <c r="I69" s="19">
        <f t="shared" si="1"/>
        <v>3160.32208</v>
      </c>
      <c r="J69" s="17" t="s">
        <v>52</v>
      </c>
    </row>
    <row r="70" ht="16.5" spans="1:10">
      <c r="A70" s="9">
        <v>55</v>
      </c>
      <c r="B70" s="9" t="s">
        <v>49</v>
      </c>
      <c r="C70" s="18" t="s">
        <v>13</v>
      </c>
      <c r="D70" s="10">
        <v>16</v>
      </c>
      <c r="E70" s="10">
        <v>1705</v>
      </c>
      <c r="F70" s="10">
        <v>9260</v>
      </c>
      <c r="G70" s="11" t="s">
        <v>50</v>
      </c>
      <c r="H70" s="9">
        <v>1</v>
      </c>
      <c r="I70" s="19">
        <f t="shared" si="1"/>
        <v>1983.01048</v>
      </c>
      <c r="J70" s="17" t="s">
        <v>52</v>
      </c>
    </row>
    <row r="71" ht="16.5" spans="1:10">
      <c r="A71" s="9">
        <v>56</v>
      </c>
      <c r="B71" s="9" t="s">
        <v>49</v>
      </c>
      <c r="C71" s="18" t="s">
        <v>13</v>
      </c>
      <c r="D71" s="10">
        <v>16</v>
      </c>
      <c r="E71" s="10">
        <v>1985</v>
      </c>
      <c r="F71" s="10">
        <v>9150</v>
      </c>
      <c r="G71" s="11" t="s">
        <v>50</v>
      </c>
      <c r="H71" s="9">
        <v>1</v>
      </c>
      <c r="I71" s="19">
        <f t="shared" si="1"/>
        <v>2281.2414</v>
      </c>
      <c r="J71" s="17" t="s">
        <v>52</v>
      </c>
    </row>
    <row r="72" ht="16.5" spans="1:10">
      <c r="A72" s="9">
        <v>57</v>
      </c>
      <c r="B72" s="9" t="s">
        <v>49</v>
      </c>
      <c r="C72" s="18" t="s">
        <v>13</v>
      </c>
      <c r="D72" s="10">
        <v>16</v>
      </c>
      <c r="E72" s="10">
        <v>1910</v>
      </c>
      <c r="F72" s="10">
        <v>12200</v>
      </c>
      <c r="G72" s="11" t="s">
        <v>50</v>
      </c>
      <c r="H72" s="9">
        <v>1</v>
      </c>
      <c r="I72" s="19">
        <f t="shared" si="1"/>
        <v>2926.7312</v>
      </c>
      <c r="J72" s="17" t="s">
        <v>52</v>
      </c>
    </row>
    <row r="73" ht="16.5" spans="1:10">
      <c r="A73" s="9">
        <v>58</v>
      </c>
      <c r="B73" s="9" t="s">
        <v>49</v>
      </c>
      <c r="C73" s="18" t="s">
        <v>13</v>
      </c>
      <c r="D73" s="10">
        <v>16</v>
      </c>
      <c r="E73" s="10">
        <v>1850</v>
      </c>
      <c r="F73" s="10">
        <v>11560</v>
      </c>
      <c r="G73" s="11" t="s">
        <v>50</v>
      </c>
      <c r="H73" s="9">
        <v>1</v>
      </c>
      <c r="I73" s="19">
        <f t="shared" si="1"/>
        <v>2686.0816</v>
      </c>
      <c r="J73" s="17" t="s">
        <v>52</v>
      </c>
    </row>
    <row r="74" ht="16.5" spans="1:10">
      <c r="A74" s="9">
        <v>65</v>
      </c>
      <c r="B74" s="9" t="s">
        <v>49</v>
      </c>
      <c r="C74" s="18" t="s">
        <v>13</v>
      </c>
      <c r="D74" s="10">
        <v>16</v>
      </c>
      <c r="E74" s="10">
        <v>1920</v>
      </c>
      <c r="F74" s="10">
        <v>10130</v>
      </c>
      <c r="G74" s="11" t="s">
        <v>50</v>
      </c>
      <c r="H74" s="9">
        <v>1</v>
      </c>
      <c r="I74" s="19">
        <f t="shared" si="1"/>
        <v>2442.86976</v>
      </c>
      <c r="J74" s="17" t="s">
        <v>52</v>
      </c>
    </row>
    <row r="75" ht="16.5" spans="1:10">
      <c r="A75" s="9">
        <v>66</v>
      </c>
      <c r="B75" s="9" t="s">
        <v>49</v>
      </c>
      <c r="C75" s="18" t="s">
        <v>13</v>
      </c>
      <c r="D75" s="10">
        <v>16</v>
      </c>
      <c r="E75" s="10">
        <v>2000</v>
      </c>
      <c r="F75" s="10">
        <v>10060</v>
      </c>
      <c r="G75" s="11" t="s">
        <v>50</v>
      </c>
      <c r="H75" s="9">
        <v>1</v>
      </c>
      <c r="I75" s="19">
        <f t="shared" si="1"/>
        <v>2527.072</v>
      </c>
      <c r="J75" s="17" t="s">
        <v>53</v>
      </c>
    </row>
    <row r="76" ht="16.5" spans="1:10">
      <c r="A76" s="9">
        <v>67</v>
      </c>
      <c r="B76" s="9" t="s">
        <v>49</v>
      </c>
      <c r="C76" s="18" t="s">
        <v>13</v>
      </c>
      <c r="D76" s="10">
        <v>12</v>
      </c>
      <c r="E76" s="10">
        <v>1970</v>
      </c>
      <c r="F76" s="10">
        <v>10020</v>
      </c>
      <c r="G76" s="11" t="s">
        <v>50</v>
      </c>
      <c r="H76" s="9">
        <v>2</v>
      </c>
      <c r="I76" s="19">
        <f t="shared" si="1"/>
        <v>3718.90296</v>
      </c>
      <c r="J76" s="17" t="s">
        <v>53</v>
      </c>
    </row>
    <row r="77" ht="16.5" spans="1:10">
      <c r="A77" s="9">
        <v>68</v>
      </c>
      <c r="B77" s="9" t="s">
        <v>49</v>
      </c>
      <c r="C77" s="18" t="s">
        <v>13</v>
      </c>
      <c r="D77" s="10">
        <v>16</v>
      </c>
      <c r="E77" s="10">
        <v>1805</v>
      </c>
      <c r="F77" s="10">
        <v>10070</v>
      </c>
      <c r="G77" s="11" t="s">
        <v>50</v>
      </c>
      <c r="H77" s="9">
        <v>1</v>
      </c>
      <c r="I77" s="19">
        <f t="shared" si="1"/>
        <v>2282.94956</v>
      </c>
      <c r="J77" s="17" t="s">
        <v>53</v>
      </c>
    </row>
    <row r="78" ht="16.5" spans="1:10">
      <c r="A78" s="9">
        <v>69</v>
      </c>
      <c r="B78" s="9" t="s">
        <v>49</v>
      </c>
      <c r="C78" s="18" t="s">
        <v>13</v>
      </c>
      <c r="D78" s="10">
        <v>12</v>
      </c>
      <c r="E78" s="10">
        <v>1790</v>
      </c>
      <c r="F78" s="10">
        <v>7570</v>
      </c>
      <c r="G78" s="11" t="s">
        <v>50</v>
      </c>
      <c r="H78" s="9">
        <v>1</v>
      </c>
      <c r="I78" s="19">
        <f t="shared" si="1"/>
        <v>1276.43826</v>
      </c>
      <c r="J78" s="17" t="s">
        <v>53</v>
      </c>
    </row>
    <row r="79" ht="16.5" spans="1:10">
      <c r="A79" s="9">
        <v>70</v>
      </c>
      <c r="B79" s="9" t="s">
        <v>49</v>
      </c>
      <c r="C79" s="18" t="s">
        <v>13</v>
      </c>
      <c r="D79" s="10">
        <v>12</v>
      </c>
      <c r="E79" s="10">
        <v>2000</v>
      </c>
      <c r="F79" s="10">
        <v>7080</v>
      </c>
      <c r="G79" s="11" t="s">
        <v>50</v>
      </c>
      <c r="H79" s="9">
        <v>1</v>
      </c>
      <c r="I79" s="19">
        <f t="shared" si="1"/>
        <v>1333.872</v>
      </c>
      <c r="J79" s="17" t="s">
        <v>53</v>
      </c>
    </row>
    <row r="80" ht="16.5" spans="1:10">
      <c r="A80" s="9">
        <v>71</v>
      </c>
      <c r="B80" s="9" t="s">
        <v>49</v>
      </c>
      <c r="C80" s="18" t="s">
        <v>13</v>
      </c>
      <c r="D80" s="10">
        <v>12</v>
      </c>
      <c r="E80" s="10">
        <v>1960</v>
      </c>
      <c r="F80" s="10">
        <v>6870</v>
      </c>
      <c r="G80" s="11" t="s">
        <v>50</v>
      </c>
      <c r="H80" s="9">
        <v>1</v>
      </c>
      <c r="I80" s="19">
        <f t="shared" si="1"/>
        <v>1268.42184</v>
      </c>
      <c r="J80" s="17" t="s">
        <v>53</v>
      </c>
    </row>
    <row r="81" ht="16.5" spans="1:10">
      <c r="A81" s="9">
        <v>72</v>
      </c>
      <c r="B81" s="9" t="s">
        <v>49</v>
      </c>
      <c r="C81" s="18" t="s">
        <v>13</v>
      </c>
      <c r="D81" s="10">
        <v>16</v>
      </c>
      <c r="E81" s="10">
        <v>1950</v>
      </c>
      <c r="F81" s="10">
        <f>(211920+1000)/4/5</f>
        <v>10646</v>
      </c>
      <c r="G81" s="11" t="s">
        <v>50</v>
      </c>
      <c r="H81" s="9">
        <v>5</v>
      </c>
      <c r="I81" s="16">
        <f t="shared" si="1"/>
        <v>13037.0916</v>
      </c>
      <c r="J81" s="17" t="s">
        <v>21</v>
      </c>
    </row>
    <row r="82" ht="16.5" spans="1:10">
      <c r="A82" s="9">
        <v>73</v>
      </c>
      <c r="B82" s="9" t="s">
        <v>49</v>
      </c>
      <c r="C82" s="18" t="s">
        <v>13</v>
      </c>
      <c r="D82" s="10">
        <v>16</v>
      </c>
      <c r="E82" s="10">
        <v>1720</v>
      </c>
      <c r="F82" s="10">
        <f>(211920+1000)*2/5/8</f>
        <v>10646</v>
      </c>
      <c r="G82" s="11" t="s">
        <v>50</v>
      </c>
      <c r="H82" s="9">
        <v>8</v>
      </c>
      <c r="I82" s="19">
        <f t="shared" si="1"/>
        <v>18399.013376</v>
      </c>
      <c r="J82" s="17" t="s">
        <v>54</v>
      </c>
    </row>
    <row r="83" ht="16.5" spans="1:10">
      <c r="A83" s="9" t="s">
        <v>55</v>
      </c>
      <c r="B83" s="9"/>
      <c r="C83" s="9"/>
      <c r="D83" s="9"/>
      <c r="E83" s="9"/>
      <c r="F83" s="9"/>
      <c r="G83" s="9"/>
      <c r="H83" s="9"/>
      <c r="I83" s="16">
        <f>SUM(I5:I82)</f>
        <v>172034.369612004</v>
      </c>
      <c r="J83" s="17"/>
    </row>
    <row r="84" ht="16.5" spans="1:10">
      <c r="A84" s="12" t="s">
        <v>56</v>
      </c>
      <c r="B84" s="12"/>
      <c r="C84" s="12"/>
      <c r="D84" s="12"/>
      <c r="E84" s="12"/>
      <c r="F84" s="12"/>
      <c r="G84" s="12"/>
      <c r="H84" s="12"/>
      <c r="I84" s="12"/>
      <c r="J84" s="12"/>
    </row>
    <row r="85" ht="16.5" spans="1:10">
      <c r="A85" s="12" t="s">
        <v>57</v>
      </c>
      <c r="B85" s="12"/>
      <c r="C85" s="12"/>
      <c r="D85" s="12"/>
      <c r="E85" s="12"/>
      <c r="F85" s="12"/>
      <c r="G85" s="12"/>
      <c r="H85" s="12"/>
      <c r="I85" s="12"/>
      <c r="J85" s="12"/>
    </row>
    <row r="86" ht="16.5" spans="1:10">
      <c r="A86" s="2" t="s">
        <v>58</v>
      </c>
      <c r="B86" s="2"/>
      <c r="C86" s="2"/>
      <c r="D86" s="2"/>
      <c r="E86" s="2"/>
      <c r="F86" s="2"/>
      <c r="G86" s="2"/>
      <c r="H86" s="2"/>
      <c r="I86" s="2"/>
      <c r="J86" s="2"/>
    </row>
  </sheetData>
  <autoFilter ref="A4:L86">
    <extLst/>
  </autoFilter>
  <mergeCells count="6">
    <mergeCell ref="A1:J1"/>
    <mergeCell ref="A2:F2"/>
    <mergeCell ref="A83:H83"/>
    <mergeCell ref="A84:J84"/>
    <mergeCell ref="A85:J85"/>
    <mergeCell ref="A86:J86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8"/>
  <sheetViews>
    <sheetView topLeftCell="A62" workbookViewId="0">
      <selection activeCell="A85" sqref="A85:H85"/>
    </sheetView>
  </sheetViews>
  <sheetFormatPr defaultColWidth="9" defaultRowHeight="13.5"/>
  <cols>
    <col min="4" max="4" width="12.625"/>
    <col min="5" max="5" width="9.375"/>
    <col min="6" max="6" width="12.625"/>
    <col min="11" max="12" width="12.625"/>
  </cols>
  <sheetData>
    <row r="1" ht="22.5" spans="1:10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</row>
    <row r="2" ht="16.5" spans="1:10">
      <c r="A2" s="2" t="s">
        <v>41</v>
      </c>
      <c r="B2" s="3"/>
      <c r="C2" s="3"/>
      <c r="D2" s="3"/>
      <c r="E2" s="3"/>
      <c r="F2" s="3"/>
      <c r="G2" s="3"/>
      <c r="H2" s="3"/>
      <c r="I2" s="3"/>
      <c r="J2" s="14"/>
    </row>
    <row r="3" ht="16.5" spans="1:10">
      <c r="A3" s="4" t="s">
        <v>64</v>
      </c>
      <c r="B3" s="5"/>
      <c r="C3" s="5"/>
      <c r="D3" s="3"/>
      <c r="E3" s="5"/>
      <c r="F3" s="5"/>
      <c r="G3" s="3"/>
      <c r="H3" s="3"/>
      <c r="I3" s="14"/>
      <c r="J3" s="14"/>
    </row>
    <row r="4" ht="15" spans="1:10">
      <c r="A4" s="6" t="s">
        <v>43</v>
      </c>
      <c r="B4" s="6" t="s">
        <v>0</v>
      </c>
      <c r="C4" s="7" t="s">
        <v>1</v>
      </c>
      <c r="D4" s="7" t="s">
        <v>44</v>
      </c>
      <c r="E4" s="7" t="s">
        <v>45</v>
      </c>
      <c r="F4" s="7" t="s">
        <v>46</v>
      </c>
      <c r="G4" s="8" t="s">
        <v>47</v>
      </c>
      <c r="H4" s="7" t="s">
        <v>4</v>
      </c>
      <c r="I4" s="15" t="s">
        <v>48</v>
      </c>
      <c r="J4" s="15" t="s">
        <v>5</v>
      </c>
    </row>
    <row r="5" ht="16.5" spans="1:10">
      <c r="A5" s="9">
        <v>1</v>
      </c>
      <c r="B5" s="9" t="s">
        <v>49</v>
      </c>
      <c r="C5" s="18" t="s">
        <v>13</v>
      </c>
      <c r="D5" s="10">
        <v>16</v>
      </c>
      <c r="E5" s="10">
        <v>2000</v>
      </c>
      <c r="F5" s="10">
        <v>10040</v>
      </c>
      <c r="G5" s="11" t="s">
        <v>50</v>
      </c>
      <c r="H5" s="9">
        <v>1</v>
      </c>
      <c r="I5" s="19">
        <f t="shared" ref="I5:I68" si="0">D5*E5*F5*H5*7.85/1000000</f>
        <v>2522.048</v>
      </c>
      <c r="J5" s="17" t="s">
        <v>12</v>
      </c>
    </row>
    <row r="6" ht="16.5" spans="1:10">
      <c r="A6" s="9">
        <v>2</v>
      </c>
      <c r="B6" s="9" t="s">
        <v>49</v>
      </c>
      <c r="C6" s="18" t="s">
        <v>13</v>
      </c>
      <c r="D6" s="10">
        <v>16</v>
      </c>
      <c r="E6" s="10">
        <v>1800</v>
      </c>
      <c r="F6" s="10">
        <v>9610</v>
      </c>
      <c r="G6" s="11" t="s">
        <v>50</v>
      </c>
      <c r="H6" s="9">
        <v>1</v>
      </c>
      <c r="I6" s="19">
        <f t="shared" si="0"/>
        <v>2172.6288</v>
      </c>
      <c r="J6" s="17" t="s">
        <v>12</v>
      </c>
    </row>
    <row r="7" ht="16.5" spans="1:10">
      <c r="A7" s="9">
        <v>3</v>
      </c>
      <c r="B7" s="9" t="s">
        <v>49</v>
      </c>
      <c r="C7" s="18" t="s">
        <v>13</v>
      </c>
      <c r="D7" s="10">
        <v>16</v>
      </c>
      <c r="E7" s="10">
        <v>2000</v>
      </c>
      <c r="F7" s="10">
        <v>7990</v>
      </c>
      <c r="G7" s="11" t="s">
        <v>50</v>
      </c>
      <c r="H7" s="9">
        <v>1</v>
      </c>
      <c r="I7" s="19">
        <f t="shared" si="0"/>
        <v>2007.088</v>
      </c>
      <c r="J7" s="17" t="s">
        <v>12</v>
      </c>
    </row>
    <row r="8" ht="16.5" spans="1:10">
      <c r="A8" s="9">
        <v>4</v>
      </c>
      <c r="B8" s="9" t="s">
        <v>49</v>
      </c>
      <c r="C8" s="18" t="s">
        <v>13</v>
      </c>
      <c r="D8" s="10">
        <v>16</v>
      </c>
      <c r="E8" s="10">
        <v>2000</v>
      </c>
      <c r="F8" s="10">
        <v>7990</v>
      </c>
      <c r="G8" s="11" t="s">
        <v>50</v>
      </c>
      <c r="H8" s="9">
        <v>1</v>
      </c>
      <c r="I8" s="19">
        <f t="shared" si="0"/>
        <v>2007.088</v>
      </c>
      <c r="J8" s="17" t="s">
        <v>12</v>
      </c>
    </row>
    <row r="9" ht="16.5" spans="1:10">
      <c r="A9" s="9">
        <v>5</v>
      </c>
      <c r="B9" s="9" t="s">
        <v>49</v>
      </c>
      <c r="C9" s="18" t="s">
        <v>13</v>
      </c>
      <c r="D9" s="10">
        <v>16</v>
      </c>
      <c r="E9" s="10">
        <v>1800</v>
      </c>
      <c r="F9" s="10">
        <v>7780</v>
      </c>
      <c r="G9" s="11" t="s">
        <v>50</v>
      </c>
      <c r="H9" s="9">
        <v>1</v>
      </c>
      <c r="I9" s="19">
        <f t="shared" si="0"/>
        <v>1758.9024</v>
      </c>
      <c r="J9" s="17" t="s">
        <v>12</v>
      </c>
    </row>
    <row r="10" ht="16.5" spans="1:10">
      <c r="A10" s="9">
        <v>6</v>
      </c>
      <c r="B10" s="9" t="s">
        <v>49</v>
      </c>
      <c r="C10" s="18" t="s">
        <v>13</v>
      </c>
      <c r="D10" s="10">
        <v>16</v>
      </c>
      <c r="E10" s="10">
        <v>1800</v>
      </c>
      <c r="F10" s="10">
        <v>7780</v>
      </c>
      <c r="G10" s="11" t="s">
        <v>50</v>
      </c>
      <c r="H10" s="9">
        <v>1</v>
      </c>
      <c r="I10" s="19">
        <f t="shared" si="0"/>
        <v>1758.9024</v>
      </c>
      <c r="J10" s="17" t="s">
        <v>12</v>
      </c>
    </row>
    <row r="11" ht="16.5" spans="1:10">
      <c r="A11" s="9">
        <v>7</v>
      </c>
      <c r="B11" s="9" t="s">
        <v>49</v>
      </c>
      <c r="C11" s="18" t="s">
        <v>13</v>
      </c>
      <c r="D11" s="10">
        <v>16</v>
      </c>
      <c r="E11" s="10">
        <v>1800</v>
      </c>
      <c r="F11" s="10">
        <v>7770</v>
      </c>
      <c r="G11" s="11" t="s">
        <v>50</v>
      </c>
      <c r="H11" s="9">
        <v>1</v>
      </c>
      <c r="I11" s="19">
        <f t="shared" si="0"/>
        <v>1756.6416</v>
      </c>
      <c r="J11" s="17" t="s">
        <v>12</v>
      </c>
    </row>
    <row r="12" ht="16.5" spans="1:10">
      <c r="A12" s="9">
        <v>8</v>
      </c>
      <c r="B12" s="9" t="s">
        <v>49</v>
      </c>
      <c r="C12" s="18" t="s">
        <v>13</v>
      </c>
      <c r="D12" s="10">
        <v>16</v>
      </c>
      <c r="E12" s="10">
        <v>1800</v>
      </c>
      <c r="F12" s="10">
        <v>7770</v>
      </c>
      <c r="G12" s="11" t="s">
        <v>50</v>
      </c>
      <c r="H12" s="9">
        <v>1</v>
      </c>
      <c r="I12" s="19">
        <f t="shared" si="0"/>
        <v>1756.6416</v>
      </c>
      <c r="J12" s="17" t="s">
        <v>12</v>
      </c>
    </row>
    <row r="13" ht="16.5" spans="1:10">
      <c r="A13" s="9">
        <v>9</v>
      </c>
      <c r="B13" s="9" t="s">
        <v>49</v>
      </c>
      <c r="C13" s="18" t="s">
        <v>13</v>
      </c>
      <c r="D13" s="10">
        <v>16</v>
      </c>
      <c r="E13" s="10">
        <v>1800</v>
      </c>
      <c r="F13" s="10">
        <v>7770</v>
      </c>
      <c r="G13" s="11" t="s">
        <v>50</v>
      </c>
      <c r="H13" s="9">
        <v>1</v>
      </c>
      <c r="I13" s="19">
        <f t="shared" si="0"/>
        <v>1756.6416</v>
      </c>
      <c r="J13" s="17" t="s">
        <v>12</v>
      </c>
    </row>
    <row r="14" ht="16.5" spans="1:10">
      <c r="A14" s="9">
        <v>10</v>
      </c>
      <c r="B14" s="9" t="s">
        <v>49</v>
      </c>
      <c r="C14" s="18" t="s">
        <v>13</v>
      </c>
      <c r="D14" s="10">
        <v>16</v>
      </c>
      <c r="E14" s="10">
        <v>1800</v>
      </c>
      <c r="F14" s="10">
        <v>7640</v>
      </c>
      <c r="G14" s="11" t="s">
        <v>50</v>
      </c>
      <c r="H14" s="9">
        <v>1</v>
      </c>
      <c r="I14" s="19">
        <f t="shared" si="0"/>
        <v>1727.2512</v>
      </c>
      <c r="J14" s="17" t="s">
        <v>12</v>
      </c>
    </row>
    <row r="15" ht="16.5" spans="1:10">
      <c r="A15" s="9">
        <v>11</v>
      </c>
      <c r="B15" s="9" t="s">
        <v>49</v>
      </c>
      <c r="C15" s="18" t="s">
        <v>13</v>
      </c>
      <c r="D15" s="10">
        <v>16</v>
      </c>
      <c r="E15" s="10">
        <v>1800</v>
      </c>
      <c r="F15" s="10">
        <v>8350</v>
      </c>
      <c r="G15" s="11" t="s">
        <v>50</v>
      </c>
      <c r="H15" s="9">
        <v>1</v>
      </c>
      <c r="I15" s="19">
        <f t="shared" si="0"/>
        <v>1887.768</v>
      </c>
      <c r="J15" s="17" t="s">
        <v>12</v>
      </c>
    </row>
    <row r="16" ht="16.5" spans="1:10">
      <c r="A16" s="9">
        <v>12</v>
      </c>
      <c r="B16" s="9" t="s">
        <v>49</v>
      </c>
      <c r="C16" s="18" t="s">
        <v>13</v>
      </c>
      <c r="D16" s="10">
        <v>16</v>
      </c>
      <c r="E16" s="10">
        <v>1800</v>
      </c>
      <c r="F16" s="10">
        <v>7380</v>
      </c>
      <c r="G16" s="11" t="s">
        <v>50</v>
      </c>
      <c r="H16" s="9">
        <v>1</v>
      </c>
      <c r="I16" s="19">
        <f t="shared" si="0"/>
        <v>1668.4704</v>
      </c>
      <c r="J16" s="17" t="s">
        <v>12</v>
      </c>
    </row>
    <row r="17" ht="16.5" spans="1:10">
      <c r="A17" s="9">
        <v>13</v>
      </c>
      <c r="B17" s="9" t="s">
        <v>49</v>
      </c>
      <c r="C17" s="18" t="s">
        <v>13</v>
      </c>
      <c r="D17" s="10">
        <v>16</v>
      </c>
      <c r="E17" s="10">
        <v>1800</v>
      </c>
      <c r="F17" s="10">
        <v>7350</v>
      </c>
      <c r="G17" s="11" t="s">
        <v>50</v>
      </c>
      <c r="H17" s="9">
        <v>1</v>
      </c>
      <c r="I17" s="19">
        <f t="shared" si="0"/>
        <v>1661.688</v>
      </c>
      <c r="J17" s="17" t="s">
        <v>12</v>
      </c>
    </row>
    <row r="18" ht="16.5" spans="1:10">
      <c r="A18" s="9">
        <v>14</v>
      </c>
      <c r="B18" s="9" t="s">
        <v>49</v>
      </c>
      <c r="C18" s="18" t="s">
        <v>13</v>
      </c>
      <c r="D18" s="10">
        <v>16</v>
      </c>
      <c r="E18" s="10">
        <v>1800</v>
      </c>
      <c r="F18" s="10">
        <v>7340</v>
      </c>
      <c r="G18" s="11" t="s">
        <v>50</v>
      </c>
      <c r="H18" s="9">
        <v>1</v>
      </c>
      <c r="I18" s="19">
        <f t="shared" si="0"/>
        <v>1659.4272</v>
      </c>
      <c r="J18" s="17" t="s">
        <v>12</v>
      </c>
    </row>
    <row r="19" ht="16.5" spans="1:10">
      <c r="A19" s="9">
        <v>15</v>
      </c>
      <c r="B19" s="9" t="s">
        <v>49</v>
      </c>
      <c r="C19" s="18" t="s">
        <v>13</v>
      </c>
      <c r="D19" s="10">
        <v>16</v>
      </c>
      <c r="E19" s="10">
        <v>1800</v>
      </c>
      <c r="F19" s="10">
        <v>7340</v>
      </c>
      <c r="G19" s="11" t="s">
        <v>50</v>
      </c>
      <c r="H19" s="9">
        <v>1</v>
      </c>
      <c r="I19" s="19">
        <f t="shared" si="0"/>
        <v>1659.4272</v>
      </c>
      <c r="J19" s="17" t="s">
        <v>12</v>
      </c>
    </row>
    <row r="20" ht="16.5" spans="1:10">
      <c r="A20" s="9">
        <v>16</v>
      </c>
      <c r="B20" s="9" t="s">
        <v>49</v>
      </c>
      <c r="C20" s="18" t="s">
        <v>13</v>
      </c>
      <c r="D20" s="10">
        <v>16</v>
      </c>
      <c r="E20" s="10">
        <v>1800</v>
      </c>
      <c r="F20" s="10">
        <v>7340</v>
      </c>
      <c r="G20" s="11" t="s">
        <v>50</v>
      </c>
      <c r="H20" s="9">
        <v>1</v>
      </c>
      <c r="I20" s="19">
        <f t="shared" si="0"/>
        <v>1659.4272</v>
      </c>
      <c r="J20" s="17" t="s">
        <v>12</v>
      </c>
    </row>
    <row r="21" ht="16.5" spans="1:10">
      <c r="A21" s="9">
        <v>17</v>
      </c>
      <c r="B21" s="9" t="s">
        <v>49</v>
      </c>
      <c r="C21" s="18" t="s">
        <v>13</v>
      </c>
      <c r="D21" s="10">
        <v>16</v>
      </c>
      <c r="E21" s="10">
        <v>1800</v>
      </c>
      <c r="F21" s="10">
        <v>7340</v>
      </c>
      <c r="G21" s="11" t="s">
        <v>50</v>
      </c>
      <c r="H21" s="9">
        <v>1</v>
      </c>
      <c r="I21" s="19">
        <f t="shared" si="0"/>
        <v>1659.4272</v>
      </c>
      <c r="J21" s="17" t="s">
        <v>12</v>
      </c>
    </row>
    <row r="22" ht="16.5" spans="1:10">
      <c r="A22" s="9">
        <v>18</v>
      </c>
      <c r="B22" s="9" t="s">
        <v>49</v>
      </c>
      <c r="C22" s="18" t="s">
        <v>13</v>
      </c>
      <c r="D22" s="10">
        <v>16</v>
      </c>
      <c r="E22" s="10">
        <v>1800</v>
      </c>
      <c r="F22" s="10">
        <v>7290</v>
      </c>
      <c r="G22" s="11" t="s">
        <v>50</v>
      </c>
      <c r="H22" s="9">
        <v>1</v>
      </c>
      <c r="I22" s="19">
        <f t="shared" si="0"/>
        <v>1648.1232</v>
      </c>
      <c r="J22" s="17" t="s">
        <v>12</v>
      </c>
    </row>
    <row r="23" ht="16.5" spans="1:10">
      <c r="A23" s="9">
        <v>19</v>
      </c>
      <c r="B23" s="9" t="s">
        <v>49</v>
      </c>
      <c r="C23" s="18" t="s">
        <v>13</v>
      </c>
      <c r="D23" s="10">
        <v>16</v>
      </c>
      <c r="E23" s="10">
        <v>1800</v>
      </c>
      <c r="F23" s="10">
        <v>7290</v>
      </c>
      <c r="G23" s="11" t="s">
        <v>50</v>
      </c>
      <c r="H23" s="9">
        <v>1</v>
      </c>
      <c r="I23" s="19">
        <f t="shared" si="0"/>
        <v>1648.1232</v>
      </c>
      <c r="J23" s="17" t="s">
        <v>12</v>
      </c>
    </row>
    <row r="24" ht="16.5" spans="1:10">
      <c r="A24" s="9">
        <v>20</v>
      </c>
      <c r="B24" s="9" t="s">
        <v>49</v>
      </c>
      <c r="C24" s="18" t="s">
        <v>13</v>
      </c>
      <c r="D24" s="10">
        <v>16</v>
      </c>
      <c r="E24" s="10">
        <v>1510</v>
      </c>
      <c r="F24" s="10">
        <v>7750</v>
      </c>
      <c r="G24" s="11" t="s">
        <v>50</v>
      </c>
      <c r="H24" s="9">
        <v>1</v>
      </c>
      <c r="I24" s="19">
        <f t="shared" si="0"/>
        <v>1469.834</v>
      </c>
      <c r="J24" s="17" t="s">
        <v>12</v>
      </c>
    </row>
    <row r="25" ht="16.5" spans="1:10">
      <c r="A25" s="9">
        <v>21</v>
      </c>
      <c r="B25" s="9" t="s">
        <v>49</v>
      </c>
      <c r="C25" s="18" t="s">
        <v>13</v>
      </c>
      <c r="D25" s="10">
        <v>16</v>
      </c>
      <c r="E25" s="10">
        <v>1510</v>
      </c>
      <c r="F25" s="10">
        <v>7430</v>
      </c>
      <c r="G25" s="11" t="s">
        <v>50</v>
      </c>
      <c r="H25" s="9">
        <v>1</v>
      </c>
      <c r="I25" s="19">
        <f t="shared" si="0"/>
        <v>1409.14408</v>
      </c>
      <c r="J25" s="17" t="s">
        <v>12</v>
      </c>
    </row>
    <row r="26" ht="16.5" spans="1:10">
      <c r="A26" s="9">
        <v>22</v>
      </c>
      <c r="B26" s="9" t="s">
        <v>49</v>
      </c>
      <c r="C26" s="18" t="s">
        <v>13</v>
      </c>
      <c r="D26" s="10">
        <v>16</v>
      </c>
      <c r="E26" s="10">
        <v>1510</v>
      </c>
      <c r="F26" s="10">
        <v>7430</v>
      </c>
      <c r="G26" s="11" t="s">
        <v>50</v>
      </c>
      <c r="H26" s="9">
        <v>1</v>
      </c>
      <c r="I26" s="19">
        <f t="shared" si="0"/>
        <v>1409.14408</v>
      </c>
      <c r="J26" s="17" t="s">
        <v>12</v>
      </c>
    </row>
    <row r="27" ht="16.5" spans="1:10">
      <c r="A27" s="9">
        <v>23</v>
      </c>
      <c r="B27" s="9" t="s">
        <v>49</v>
      </c>
      <c r="C27" s="18" t="s">
        <v>13</v>
      </c>
      <c r="D27" s="10">
        <v>16</v>
      </c>
      <c r="E27" s="10">
        <v>1800</v>
      </c>
      <c r="F27" s="10">
        <v>7150</v>
      </c>
      <c r="G27" s="11" t="s">
        <v>50</v>
      </c>
      <c r="H27" s="9">
        <v>1</v>
      </c>
      <c r="I27" s="19">
        <f t="shared" si="0"/>
        <v>1616.472</v>
      </c>
      <c r="J27" s="17" t="s">
        <v>12</v>
      </c>
    </row>
    <row r="28" ht="16.5" spans="1:10">
      <c r="A28" s="9">
        <v>24</v>
      </c>
      <c r="B28" s="9" t="s">
        <v>49</v>
      </c>
      <c r="C28" s="18" t="s">
        <v>13</v>
      </c>
      <c r="D28" s="10">
        <v>16</v>
      </c>
      <c r="E28" s="10">
        <v>2000</v>
      </c>
      <c r="F28" s="10">
        <v>9760</v>
      </c>
      <c r="G28" s="11" t="s">
        <v>50</v>
      </c>
      <c r="H28" s="9">
        <v>1</v>
      </c>
      <c r="I28" s="19">
        <f t="shared" si="0"/>
        <v>2451.712</v>
      </c>
      <c r="J28" s="17" t="s">
        <v>12</v>
      </c>
    </row>
    <row r="29" ht="16.5" spans="1:10">
      <c r="A29" s="9">
        <v>25</v>
      </c>
      <c r="B29" s="9" t="s">
        <v>49</v>
      </c>
      <c r="C29" s="18" t="s">
        <v>13</v>
      </c>
      <c r="D29" s="10">
        <v>16</v>
      </c>
      <c r="E29" s="10">
        <v>2010</v>
      </c>
      <c r="F29" s="10">
        <v>7660</v>
      </c>
      <c r="G29" s="11" t="s">
        <v>50</v>
      </c>
      <c r="H29" s="9">
        <v>1</v>
      </c>
      <c r="I29" s="19">
        <f t="shared" si="0"/>
        <v>1933.81296</v>
      </c>
      <c r="J29" s="17" t="s">
        <v>12</v>
      </c>
    </row>
    <row r="30" ht="16.5" spans="1:10">
      <c r="A30" s="9">
        <v>26</v>
      </c>
      <c r="B30" s="9" t="s">
        <v>49</v>
      </c>
      <c r="C30" s="18" t="s">
        <v>13</v>
      </c>
      <c r="D30" s="10">
        <v>16</v>
      </c>
      <c r="E30" s="10">
        <v>2000</v>
      </c>
      <c r="F30" s="10">
        <v>7540</v>
      </c>
      <c r="G30" s="11" t="s">
        <v>50</v>
      </c>
      <c r="H30" s="9">
        <v>1</v>
      </c>
      <c r="I30" s="19">
        <f t="shared" si="0"/>
        <v>1894.048</v>
      </c>
      <c r="J30" s="17" t="s">
        <v>12</v>
      </c>
    </row>
    <row r="31" ht="16.5" spans="1:10">
      <c r="A31" s="9">
        <v>27</v>
      </c>
      <c r="B31" s="9" t="s">
        <v>49</v>
      </c>
      <c r="C31" s="18" t="s">
        <v>13</v>
      </c>
      <c r="D31" s="10">
        <v>16</v>
      </c>
      <c r="E31" s="10">
        <v>2000</v>
      </c>
      <c r="F31" s="10">
        <v>7540</v>
      </c>
      <c r="G31" s="11" t="s">
        <v>50</v>
      </c>
      <c r="H31" s="9">
        <v>1</v>
      </c>
      <c r="I31" s="19">
        <f t="shared" si="0"/>
        <v>1894.048</v>
      </c>
      <c r="J31" s="17" t="s">
        <v>12</v>
      </c>
    </row>
    <row r="32" ht="16.5" spans="1:10">
      <c r="A32" s="9">
        <v>28</v>
      </c>
      <c r="B32" s="9" t="s">
        <v>49</v>
      </c>
      <c r="C32" s="18" t="s">
        <v>13</v>
      </c>
      <c r="D32" s="10">
        <v>16</v>
      </c>
      <c r="E32" s="10">
        <v>1500</v>
      </c>
      <c r="F32" s="10">
        <v>7510</v>
      </c>
      <c r="G32" s="11" t="s">
        <v>50</v>
      </c>
      <c r="H32" s="9">
        <v>1</v>
      </c>
      <c r="I32" s="19">
        <f t="shared" si="0"/>
        <v>1414.884</v>
      </c>
      <c r="J32" s="17" t="s">
        <v>12</v>
      </c>
    </row>
    <row r="33" ht="16.5" spans="1:10">
      <c r="A33" s="9">
        <v>29</v>
      </c>
      <c r="B33" s="9" t="s">
        <v>49</v>
      </c>
      <c r="C33" s="18" t="s">
        <v>13</v>
      </c>
      <c r="D33" s="10">
        <v>16</v>
      </c>
      <c r="E33" s="10">
        <v>1500</v>
      </c>
      <c r="F33" s="10">
        <v>7480</v>
      </c>
      <c r="G33" s="11" t="s">
        <v>50</v>
      </c>
      <c r="H33" s="9">
        <v>1</v>
      </c>
      <c r="I33" s="19">
        <f t="shared" si="0"/>
        <v>1409.232</v>
      </c>
      <c r="J33" s="17" t="s">
        <v>12</v>
      </c>
    </row>
    <row r="34" ht="16.5" spans="1:10">
      <c r="A34" s="9">
        <v>30</v>
      </c>
      <c r="B34" s="9" t="s">
        <v>49</v>
      </c>
      <c r="C34" s="18" t="s">
        <v>13</v>
      </c>
      <c r="D34" s="10">
        <v>16</v>
      </c>
      <c r="E34" s="10">
        <v>1505</v>
      </c>
      <c r="F34" s="10">
        <v>7750</v>
      </c>
      <c r="G34" s="11" t="s">
        <v>50</v>
      </c>
      <c r="H34" s="9">
        <v>1</v>
      </c>
      <c r="I34" s="19">
        <f t="shared" si="0"/>
        <v>1464.967</v>
      </c>
      <c r="J34" s="17" t="s">
        <v>12</v>
      </c>
    </row>
    <row r="35" ht="16.5" spans="1:10">
      <c r="A35" s="9">
        <v>31</v>
      </c>
      <c r="B35" s="9" t="s">
        <v>49</v>
      </c>
      <c r="C35" s="18" t="s">
        <v>13</v>
      </c>
      <c r="D35" s="10">
        <v>16</v>
      </c>
      <c r="E35" s="10">
        <v>1505</v>
      </c>
      <c r="F35" s="10">
        <v>7750</v>
      </c>
      <c r="G35" s="11" t="s">
        <v>50</v>
      </c>
      <c r="H35" s="9">
        <v>1</v>
      </c>
      <c r="I35" s="19">
        <f t="shared" si="0"/>
        <v>1464.967</v>
      </c>
      <c r="J35" s="17" t="s">
        <v>12</v>
      </c>
    </row>
    <row r="36" ht="16.5" spans="1:10">
      <c r="A36" s="9">
        <v>32</v>
      </c>
      <c r="B36" s="9" t="s">
        <v>49</v>
      </c>
      <c r="C36" s="18" t="s">
        <v>13</v>
      </c>
      <c r="D36" s="10">
        <v>16</v>
      </c>
      <c r="E36" s="10">
        <v>1505</v>
      </c>
      <c r="F36" s="10">
        <v>7430</v>
      </c>
      <c r="G36" s="11" t="s">
        <v>50</v>
      </c>
      <c r="H36" s="9">
        <v>1</v>
      </c>
      <c r="I36" s="19">
        <f t="shared" si="0"/>
        <v>1404.47804</v>
      </c>
      <c r="J36" s="17" t="s">
        <v>12</v>
      </c>
    </row>
    <row r="37" ht="16.5" spans="1:10">
      <c r="A37" s="9">
        <v>33</v>
      </c>
      <c r="B37" s="9" t="s">
        <v>49</v>
      </c>
      <c r="C37" s="18" t="s">
        <v>13</v>
      </c>
      <c r="D37" s="10">
        <v>16</v>
      </c>
      <c r="E37" s="10">
        <v>1505</v>
      </c>
      <c r="F37" s="10">
        <v>7430</v>
      </c>
      <c r="G37" s="11" t="s">
        <v>50</v>
      </c>
      <c r="H37" s="9">
        <v>1</v>
      </c>
      <c r="I37" s="19">
        <f t="shared" si="0"/>
        <v>1404.47804</v>
      </c>
      <c r="J37" s="17" t="s">
        <v>12</v>
      </c>
    </row>
    <row r="38" ht="16.5" spans="1:10">
      <c r="A38" s="9">
        <v>34</v>
      </c>
      <c r="B38" s="9" t="s">
        <v>49</v>
      </c>
      <c r="C38" s="18" t="s">
        <v>13</v>
      </c>
      <c r="D38" s="10">
        <v>16</v>
      </c>
      <c r="E38" s="10">
        <v>1505</v>
      </c>
      <c r="F38" s="10">
        <v>7430</v>
      </c>
      <c r="G38" s="11" t="s">
        <v>50</v>
      </c>
      <c r="H38" s="9">
        <v>1</v>
      </c>
      <c r="I38" s="19">
        <f t="shared" si="0"/>
        <v>1404.47804</v>
      </c>
      <c r="J38" s="17" t="s">
        <v>12</v>
      </c>
    </row>
    <row r="39" ht="16.5" spans="1:10">
      <c r="A39" s="9">
        <v>35</v>
      </c>
      <c r="B39" s="9" t="s">
        <v>49</v>
      </c>
      <c r="C39" s="18" t="s">
        <v>13</v>
      </c>
      <c r="D39" s="10">
        <v>16</v>
      </c>
      <c r="E39" s="10">
        <v>1505</v>
      </c>
      <c r="F39" s="10">
        <v>7430</v>
      </c>
      <c r="G39" s="11" t="s">
        <v>50</v>
      </c>
      <c r="H39" s="9">
        <v>1</v>
      </c>
      <c r="I39" s="19">
        <f t="shared" si="0"/>
        <v>1404.47804</v>
      </c>
      <c r="J39" s="17" t="s">
        <v>12</v>
      </c>
    </row>
    <row r="40" ht="16.5" spans="1:10">
      <c r="A40" s="9">
        <v>42</v>
      </c>
      <c r="B40" s="9" t="s">
        <v>49</v>
      </c>
      <c r="C40" s="18" t="s">
        <v>13</v>
      </c>
      <c r="D40" s="10">
        <v>16</v>
      </c>
      <c r="E40" s="10">
        <v>1800</v>
      </c>
      <c r="F40" s="10">
        <v>10070</v>
      </c>
      <c r="G40" s="11" t="s">
        <v>50</v>
      </c>
      <c r="H40" s="9">
        <v>1</v>
      </c>
      <c r="I40" s="19">
        <f t="shared" si="0"/>
        <v>2276.6256</v>
      </c>
      <c r="J40" s="17" t="s">
        <v>51</v>
      </c>
    </row>
    <row r="41" ht="16.5" spans="1:10">
      <c r="A41" s="9">
        <v>43</v>
      </c>
      <c r="B41" s="9" t="s">
        <v>49</v>
      </c>
      <c r="C41" s="18" t="s">
        <v>13</v>
      </c>
      <c r="D41" s="10">
        <v>16</v>
      </c>
      <c r="E41" s="10">
        <v>1765</v>
      </c>
      <c r="F41" s="10">
        <v>8590</v>
      </c>
      <c r="G41" s="11" t="s">
        <v>50</v>
      </c>
      <c r="H41" s="9">
        <v>1</v>
      </c>
      <c r="I41" s="19">
        <f t="shared" si="0"/>
        <v>1904.26556</v>
      </c>
      <c r="J41" s="17" t="s">
        <v>51</v>
      </c>
    </row>
    <row r="42" ht="16.5" spans="1:10">
      <c r="A42" s="9">
        <v>44</v>
      </c>
      <c r="B42" s="9" t="s">
        <v>49</v>
      </c>
      <c r="C42" s="18" t="s">
        <v>13</v>
      </c>
      <c r="D42" s="10">
        <v>16</v>
      </c>
      <c r="E42" s="10">
        <v>2000</v>
      </c>
      <c r="F42" s="10">
        <v>8360</v>
      </c>
      <c r="G42" s="11" t="s">
        <v>50</v>
      </c>
      <c r="H42" s="9">
        <v>1</v>
      </c>
      <c r="I42" s="19">
        <f t="shared" si="0"/>
        <v>2100.032</v>
      </c>
      <c r="J42" s="17" t="s">
        <v>51</v>
      </c>
    </row>
    <row r="43" ht="16.5" spans="1:10">
      <c r="A43" s="9">
        <v>45</v>
      </c>
      <c r="B43" s="9" t="s">
        <v>49</v>
      </c>
      <c r="C43" s="18" t="s">
        <v>13</v>
      </c>
      <c r="D43" s="10">
        <v>16</v>
      </c>
      <c r="E43" s="10">
        <v>1800</v>
      </c>
      <c r="F43" s="10">
        <v>8330</v>
      </c>
      <c r="G43" s="11" t="s">
        <v>50</v>
      </c>
      <c r="H43" s="9">
        <v>1</v>
      </c>
      <c r="I43" s="19">
        <f t="shared" si="0"/>
        <v>1883.2464</v>
      </c>
      <c r="J43" s="17" t="s">
        <v>51</v>
      </c>
    </row>
    <row r="44" ht="16.5" spans="1:10">
      <c r="A44" s="9">
        <v>46</v>
      </c>
      <c r="B44" s="9" t="s">
        <v>49</v>
      </c>
      <c r="C44" s="18" t="s">
        <v>13</v>
      </c>
      <c r="D44" s="10">
        <v>16</v>
      </c>
      <c r="E44" s="10">
        <v>1800</v>
      </c>
      <c r="F44" s="10">
        <v>8330</v>
      </c>
      <c r="G44" s="11" t="s">
        <v>50</v>
      </c>
      <c r="H44" s="9">
        <v>1</v>
      </c>
      <c r="I44" s="19">
        <f t="shared" si="0"/>
        <v>1883.2464</v>
      </c>
      <c r="J44" s="17" t="s">
        <v>51</v>
      </c>
    </row>
    <row r="45" ht="16.5" spans="1:10">
      <c r="A45" s="9">
        <v>47</v>
      </c>
      <c r="B45" s="9" t="s">
        <v>49</v>
      </c>
      <c r="C45" s="18" t="s">
        <v>13</v>
      </c>
      <c r="D45" s="10">
        <v>16</v>
      </c>
      <c r="E45" s="10">
        <v>1800</v>
      </c>
      <c r="F45" s="10">
        <v>8210</v>
      </c>
      <c r="G45" s="11" t="s">
        <v>50</v>
      </c>
      <c r="H45" s="9">
        <v>1</v>
      </c>
      <c r="I45" s="19">
        <f t="shared" si="0"/>
        <v>1856.1168</v>
      </c>
      <c r="J45" s="17" t="s">
        <v>51</v>
      </c>
    </row>
    <row r="46" ht="16.5" spans="1:10">
      <c r="A46" s="9">
        <v>48</v>
      </c>
      <c r="B46" s="9" t="s">
        <v>49</v>
      </c>
      <c r="C46" s="18" t="s">
        <v>13</v>
      </c>
      <c r="D46" s="10">
        <v>16</v>
      </c>
      <c r="E46" s="10">
        <v>1750</v>
      </c>
      <c r="F46" s="10">
        <v>8210</v>
      </c>
      <c r="G46" s="11" t="s">
        <v>50</v>
      </c>
      <c r="H46" s="9">
        <v>1</v>
      </c>
      <c r="I46" s="19">
        <f t="shared" si="0"/>
        <v>1804.558</v>
      </c>
      <c r="J46" s="17" t="s">
        <v>51</v>
      </c>
    </row>
    <row r="47" ht="16.5" spans="1:10">
      <c r="A47" s="9">
        <v>49</v>
      </c>
      <c r="B47" s="9" t="s">
        <v>49</v>
      </c>
      <c r="C47" s="18" t="s">
        <v>13</v>
      </c>
      <c r="D47" s="10">
        <v>16</v>
      </c>
      <c r="E47" s="10">
        <v>1800</v>
      </c>
      <c r="F47" s="10">
        <v>8210</v>
      </c>
      <c r="G47" s="11" t="s">
        <v>50</v>
      </c>
      <c r="H47" s="9">
        <v>1</v>
      </c>
      <c r="I47" s="19">
        <f t="shared" si="0"/>
        <v>1856.1168</v>
      </c>
      <c r="J47" s="17" t="s">
        <v>51</v>
      </c>
    </row>
    <row r="48" ht="16.5" spans="1:10">
      <c r="A48" s="9">
        <v>50</v>
      </c>
      <c r="B48" s="9" t="s">
        <v>49</v>
      </c>
      <c r="C48" s="18" t="s">
        <v>13</v>
      </c>
      <c r="D48" s="10">
        <v>16</v>
      </c>
      <c r="E48" s="10">
        <v>1800</v>
      </c>
      <c r="F48" s="10">
        <v>8140</v>
      </c>
      <c r="G48" s="11" t="s">
        <v>50</v>
      </c>
      <c r="H48" s="9">
        <v>1</v>
      </c>
      <c r="I48" s="19">
        <f t="shared" si="0"/>
        <v>1840.2912</v>
      </c>
      <c r="J48" s="17" t="s">
        <v>51</v>
      </c>
    </row>
    <row r="49" ht="16.5" spans="1:10">
      <c r="A49" s="9">
        <v>51</v>
      </c>
      <c r="B49" s="9" t="s">
        <v>49</v>
      </c>
      <c r="C49" s="18" t="s">
        <v>13</v>
      </c>
      <c r="D49" s="10">
        <v>16</v>
      </c>
      <c r="E49" s="10">
        <v>1800</v>
      </c>
      <c r="F49" s="10">
        <v>8110</v>
      </c>
      <c r="G49" s="11" t="s">
        <v>50</v>
      </c>
      <c r="H49" s="9">
        <v>1</v>
      </c>
      <c r="I49" s="19">
        <f t="shared" si="0"/>
        <v>1833.5088</v>
      </c>
      <c r="J49" s="17" t="s">
        <v>51</v>
      </c>
    </row>
    <row r="50" ht="16.5" spans="1:10">
      <c r="A50" s="9">
        <v>52</v>
      </c>
      <c r="B50" s="9" t="s">
        <v>49</v>
      </c>
      <c r="C50" s="18" t="s">
        <v>13</v>
      </c>
      <c r="D50" s="10">
        <v>16</v>
      </c>
      <c r="E50" s="10">
        <v>1800</v>
      </c>
      <c r="F50" s="10">
        <v>8100</v>
      </c>
      <c r="G50" s="11" t="s">
        <v>50</v>
      </c>
      <c r="H50" s="9">
        <v>1</v>
      </c>
      <c r="I50" s="19">
        <f t="shared" si="0"/>
        <v>1831.248</v>
      </c>
      <c r="J50" s="17" t="s">
        <v>51</v>
      </c>
    </row>
    <row r="51" ht="16.5" spans="1:10">
      <c r="A51" s="9">
        <v>53</v>
      </c>
      <c r="B51" s="9" t="s">
        <v>49</v>
      </c>
      <c r="C51" s="18" t="s">
        <v>13</v>
      </c>
      <c r="D51" s="10">
        <v>16</v>
      </c>
      <c r="E51" s="10">
        <v>1800</v>
      </c>
      <c r="F51" s="10">
        <v>8090</v>
      </c>
      <c r="G51" s="11" t="s">
        <v>50</v>
      </c>
      <c r="H51" s="9">
        <v>1</v>
      </c>
      <c r="I51" s="19">
        <f t="shared" si="0"/>
        <v>1828.9872</v>
      </c>
      <c r="J51" s="17" t="s">
        <v>51</v>
      </c>
    </row>
    <row r="52" ht="16.5" spans="1:10">
      <c r="A52" s="9">
        <v>54</v>
      </c>
      <c r="B52" s="9" t="s">
        <v>49</v>
      </c>
      <c r="C52" s="18" t="s">
        <v>13</v>
      </c>
      <c r="D52" s="10">
        <v>16</v>
      </c>
      <c r="E52" s="10">
        <v>2006</v>
      </c>
      <c r="F52" s="10">
        <v>8050</v>
      </c>
      <c r="G52" s="11" t="s">
        <v>50</v>
      </c>
      <c r="H52" s="9">
        <v>1</v>
      </c>
      <c r="I52" s="19">
        <f t="shared" si="0"/>
        <v>2028.22648</v>
      </c>
      <c r="J52" s="17" t="s">
        <v>51</v>
      </c>
    </row>
    <row r="53" ht="16.5" spans="1:10">
      <c r="A53" s="9">
        <v>55</v>
      </c>
      <c r="B53" s="9" t="s">
        <v>49</v>
      </c>
      <c r="C53" s="18" t="s">
        <v>13</v>
      </c>
      <c r="D53" s="10">
        <v>16</v>
      </c>
      <c r="E53" s="10">
        <v>1510</v>
      </c>
      <c r="F53" s="10">
        <v>8030</v>
      </c>
      <c r="G53" s="11" t="s">
        <v>50</v>
      </c>
      <c r="H53" s="9">
        <v>1</v>
      </c>
      <c r="I53" s="19">
        <f t="shared" si="0"/>
        <v>1522.93768</v>
      </c>
      <c r="J53" s="17" t="s">
        <v>51</v>
      </c>
    </row>
    <row r="54" ht="16.5" spans="1:10">
      <c r="A54" s="9">
        <v>56</v>
      </c>
      <c r="B54" s="9" t="s">
        <v>49</v>
      </c>
      <c r="C54" s="18" t="s">
        <v>13</v>
      </c>
      <c r="D54" s="10">
        <v>16</v>
      </c>
      <c r="E54" s="10">
        <v>1830</v>
      </c>
      <c r="F54" s="10">
        <v>8030</v>
      </c>
      <c r="G54" s="11" t="s">
        <v>50</v>
      </c>
      <c r="H54" s="9">
        <v>1</v>
      </c>
      <c r="I54" s="19">
        <f t="shared" si="0"/>
        <v>1845.67944</v>
      </c>
      <c r="J54" s="17" t="s">
        <v>51</v>
      </c>
    </row>
    <row r="55" ht="16.5" spans="1:10">
      <c r="A55" s="9">
        <v>57</v>
      </c>
      <c r="B55" s="9" t="s">
        <v>49</v>
      </c>
      <c r="C55" s="18" t="s">
        <v>13</v>
      </c>
      <c r="D55" s="10">
        <v>16</v>
      </c>
      <c r="E55" s="10">
        <v>1750</v>
      </c>
      <c r="F55" s="10">
        <v>7950</v>
      </c>
      <c r="G55" s="11" t="s">
        <v>50</v>
      </c>
      <c r="H55" s="9">
        <v>1</v>
      </c>
      <c r="I55" s="19">
        <f t="shared" si="0"/>
        <v>1747.41</v>
      </c>
      <c r="J55" s="17" t="s">
        <v>51</v>
      </c>
    </row>
    <row r="56" ht="16.5" spans="1:10">
      <c r="A56" s="9">
        <v>58</v>
      </c>
      <c r="B56" s="9" t="s">
        <v>49</v>
      </c>
      <c r="C56" s="18" t="s">
        <v>13</v>
      </c>
      <c r="D56" s="10">
        <v>16</v>
      </c>
      <c r="E56" s="10">
        <v>1730</v>
      </c>
      <c r="F56" s="10">
        <v>8220</v>
      </c>
      <c r="G56" s="11" t="s">
        <v>50</v>
      </c>
      <c r="H56" s="9">
        <v>1</v>
      </c>
      <c r="I56" s="19">
        <f t="shared" si="0"/>
        <v>1786.10736</v>
      </c>
      <c r="J56" s="17" t="s">
        <v>51</v>
      </c>
    </row>
    <row r="57" ht="16.5" spans="1:10">
      <c r="A57" s="9">
        <v>59</v>
      </c>
      <c r="B57" s="9" t="s">
        <v>49</v>
      </c>
      <c r="C57" s="18" t="s">
        <v>13</v>
      </c>
      <c r="D57" s="10">
        <v>16</v>
      </c>
      <c r="E57" s="10">
        <v>1500</v>
      </c>
      <c r="F57" s="10">
        <v>10180</v>
      </c>
      <c r="G57" s="11" t="s">
        <v>50</v>
      </c>
      <c r="H57" s="9">
        <v>1</v>
      </c>
      <c r="I57" s="19">
        <f t="shared" si="0"/>
        <v>1917.912</v>
      </c>
      <c r="J57" s="17" t="s">
        <v>51</v>
      </c>
    </row>
    <row r="58" ht="16.5" spans="1:10">
      <c r="A58" s="9">
        <v>60</v>
      </c>
      <c r="B58" s="9" t="s">
        <v>49</v>
      </c>
      <c r="C58" s="18" t="s">
        <v>13</v>
      </c>
      <c r="D58" s="10">
        <v>16</v>
      </c>
      <c r="E58" s="10">
        <v>1505</v>
      </c>
      <c r="F58" s="10">
        <v>8050</v>
      </c>
      <c r="G58" s="11" t="s">
        <v>50</v>
      </c>
      <c r="H58" s="9">
        <v>1</v>
      </c>
      <c r="I58" s="19">
        <f t="shared" si="0"/>
        <v>1521.6754</v>
      </c>
      <c r="J58" s="17" t="s">
        <v>51</v>
      </c>
    </row>
    <row r="59" ht="16.5" spans="1:10">
      <c r="A59" s="9">
        <v>65</v>
      </c>
      <c r="B59" s="9" t="s">
        <v>49</v>
      </c>
      <c r="C59" s="18" t="s">
        <v>13</v>
      </c>
      <c r="D59" s="10">
        <v>16</v>
      </c>
      <c r="E59" s="10">
        <v>1505</v>
      </c>
      <c r="F59" s="10">
        <v>8030</v>
      </c>
      <c r="G59" s="11" t="s">
        <v>50</v>
      </c>
      <c r="H59" s="9">
        <v>1</v>
      </c>
      <c r="I59" s="19">
        <f t="shared" si="0"/>
        <v>1517.89484</v>
      </c>
      <c r="J59" s="17" t="s">
        <v>51</v>
      </c>
    </row>
    <row r="60" ht="16.5" spans="1:10">
      <c r="A60" s="9">
        <v>55</v>
      </c>
      <c r="B60" s="9" t="s">
        <v>49</v>
      </c>
      <c r="C60" s="18" t="s">
        <v>13</v>
      </c>
      <c r="D60" s="10">
        <v>16</v>
      </c>
      <c r="E60" s="10">
        <v>1855</v>
      </c>
      <c r="F60" s="10">
        <v>8320</v>
      </c>
      <c r="G60" s="11" t="s">
        <v>50</v>
      </c>
      <c r="H60" s="9">
        <v>1</v>
      </c>
      <c r="I60" s="19">
        <f t="shared" si="0"/>
        <v>1938.46016</v>
      </c>
      <c r="J60" s="17" t="s">
        <v>52</v>
      </c>
    </row>
    <row r="61" ht="16.5" spans="1:10">
      <c r="A61" s="9">
        <v>56</v>
      </c>
      <c r="B61" s="9" t="s">
        <v>49</v>
      </c>
      <c r="C61" s="18" t="s">
        <v>13</v>
      </c>
      <c r="D61" s="10">
        <v>16</v>
      </c>
      <c r="E61" s="10">
        <v>1860</v>
      </c>
      <c r="F61" s="10">
        <v>8300</v>
      </c>
      <c r="G61" s="11" t="s">
        <v>50</v>
      </c>
      <c r="H61" s="9">
        <v>1</v>
      </c>
      <c r="I61" s="19">
        <f t="shared" si="0"/>
        <v>1939.0128</v>
      </c>
      <c r="J61" s="17" t="s">
        <v>52</v>
      </c>
    </row>
    <row r="62" ht="16.5" spans="1:10">
      <c r="A62" s="9">
        <v>57</v>
      </c>
      <c r="B62" s="9" t="s">
        <v>49</v>
      </c>
      <c r="C62" s="18" t="s">
        <v>13</v>
      </c>
      <c r="D62" s="10">
        <v>16</v>
      </c>
      <c r="E62" s="10">
        <v>1690</v>
      </c>
      <c r="F62" s="10">
        <v>8050</v>
      </c>
      <c r="G62" s="11" t="s">
        <v>50</v>
      </c>
      <c r="H62" s="9">
        <v>1</v>
      </c>
      <c r="I62" s="19">
        <f t="shared" si="0"/>
        <v>1708.7252</v>
      </c>
      <c r="J62" s="17" t="s">
        <v>52</v>
      </c>
    </row>
    <row r="63" ht="16.5" spans="1:10">
      <c r="A63" s="9">
        <v>58</v>
      </c>
      <c r="B63" s="9" t="s">
        <v>49</v>
      </c>
      <c r="C63" s="18" t="s">
        <v>13</v>
      </c>
      <c r="D63" s="10">
        <v>16</v>
      </c>
      <c r="E63" s="10">
        <v>1690</v>
      </c>
      <c r="F63" s="10">
        <v>8030</v>
      </c>
      <c r="G63" s="11" t="s">
        <v>50</v>
      </c>
      <c r="H63" s="9">
        <v>1</v>
      </c>
      <c r="I63" s="19">
        <f t="shared" si="0"/>
        <v>1704.47992</v>
      </c>
      <c r="J63" s="17" t="s">
        <v>52</v>
      </c>
    </row>
    <row r="64" ht="16.5" spans="1:10">
      <c r="A64" s="9">
        <v>65</v>
      </c>
      <c r="B64" s="9" t="s">
        <v>49</v>
      </c>
      <c r="C64" s="18" t="s">
        <v>13</v>
      </c>
      <c r="D64" s="10">
        <v>16</v>
      </c>
      <c r="E64" s="10">
        <v>1855</v>
      </c>
      <c r="F64" s="10">
        <v>7910</v>
      </c>
      <c r="G64" s="11" t="s">
        <v>50</v>
      </c>
      <c r="H64" s="9">
        <v>1</v>
      </c>
      <c r="I64" s="19">
        <f t="shared" si="0"/>
        <v>1842.93508</v>
      </c>
      <c r="J64" s="17" t="s">
        <v>52</v>
      </c>
    </row>
    <row r="65" ht="16.5" spans="1:10">
      <c r="A65" s="9">
        <v>55</v>
      </c>
      <c r="B65" s="9" t="s">
        <v>49</v>
      </c>
      <c r="C65" s="18" t="s">
        <v>13</v>
      </c>
      <c r="D65" s="10">
        <v>16</v>
      </c>
      <c r="E65" s="10">
        <v>1840</v>
      </c>
      <c r="F65" s="10">
        <v>7910</v>
      </c>
      <c r="G65" s="11" t="s">
        <v>50</v>
      </c>
      <c r="H65" s="9">
        <v>1</v>
      </c>
      <c r="I65" s="19">
        <f t="shared" si="0"/>
        <v>1828.03264</v>
      </c>
      <c r="J65" s="17" t="s">
        <v>52</v>
      </c>
    </row>
    <row r="66" ht="16.5" spans="1:10">
      <c r="A66" s="9">
        <v>56</v>
      </c>
      <c r="B66" s="9" t="s">
        <v>49</v>
      </c>
      <c r="C66" s="18" t="s">
        <v>13</v>
      </c>
      <c r="D66" s="10">
        <v>16</v>
      </c>
      <c r="E66" s="10">
        <v>1690</v>
      </c>
      <c r="F66" s="10">
        <v>7850</v>
      </c>
      <c r="G66" s="11" t="s">
        <v>50</v>
      </c>
      <c r="H66" s="9">
        <v>1</v>
      </c>
      <c r="I66" s="19">
        <f t="shared" si="0"/>
        <v>1666.2724</v>
      </c>
      <c r="J66" s="17" t="s">
        <v>52</v>
      </c>
    </row>
    <row r="67" ht="16.5" spans="1:10">
      <c r="A67" s="9">
        <v>57</v>
      </c>
      <c r="B67" s="9" t="s">
        <v>49</v>
      </c>
      <c r="C67" s="18" t="s">
        <v>13</v>
      </c>
      <c r="D67" s="10">
        <v>16</v>
      </c>
      <c r="E67" s="10">
        <v>1920</v>
      </c>
      <c r="F67" s="10">
        <v>7810</v>
      </c>
      <c r="G67" s="11" t="s">
        <v>50</v>
      </c>
      <c r="H67" s="9">
        <v>1</v>
      </c>
      <c r="I67" s="19">
        <f t="shared" si="0"/>
        <v>1883.39712</v>
      </c>
      <c r="J67" s="17" t="s">
        <v>52</v>
      </c>
    </row>
    <row r="68" ht="16.5" spans="1:10">
      <c r="A68" s="9">
        <v>58</v>
      </c>
      <c r="B68" s="9" t="s">
        <v>49</v>
      </c>
      <c r="C68" s="18" t="s">
        <v>13</v>
      </c>
      <c r="D68" s="10">
        <v>16</v>
      </c>
      <c r="E68" s="10">
        <v>1855</v>
      </c>
      <c r="F68" s="10">
        <v>7820</v>
      </c>
      <c r="G68" s="11" t="s">
        <v>50</v>
      </c>
      <c r="H68" s="9">
        <v>1</v>
      </c>
      <c r="I68" s="19">
        <f t="shared" si="0"/>
        <v>1821.96616</v>
      </c>
      <c r="J68" s="17" t="s">
        <v>52</v>
      </c>
    </row>
    <row r="69" ht="16.5" spans="1:10">
      <c r="A69" s="9">
        <v>65</v>
      </c>
      <c r="B69" s="9" t="s">
        <v>49</v>
      </c>
      <c r="C69" s="18" t="s">
        <v>13</v>
      </c>
      <c r="D69" s="10">
        <v>16</v>
      </c>
      <c r="E69" s="10">
        <v>1690</v>
      </c>
      <c r="F69" s="10">
        <v>7630</v>
      </c>
      <c r="G69" s="11" t="s">
        <v>50</v>
      </c>
      <c r="H69" s="9">
        <v>1</v>
      </c>
      <c r="I69" s="19">
        <f t="shared" ref="I69:I84" si="1">D69*E69*F69*H69*7.85/1000000</f>
        <v>1619.57432</v>
      </c>
      <c r="J69" s="17" t="s">
        <v>52</v>
      </c>
    </row>
    <row r="70" ht="16.5" spans="1:10">
      <c r="A70" s="9">
        <v>55</v>
      </c>
      <c r="B70" s="9" t="s">
        <v>49</v>
      </c>
      <c r="C70" s="18" t="s">
        <v>13</v>
      </c>
      <c r="D70" s="10">
        <v>16</v>
      </c>
      <c r="E70" s="10">
        <v>1840</v>
      </c>
      <c r="F70" s="10">
        <v>7510</v>
      </c>
      <c r="G70" s="11" t="s">
        <v>50</v>
      </c>
      <c r="H70" s="9">
        <v>1</v>
      </c>
      <c r="I70" s="19">
        <f t="shared" si="1"/>
        <v>1735.59104</v>
      </c>
      <c r="J70" s="17" t="s">
        <v>52</v>
      </c>
    </row>
    <row r="71" ht="16.5" spans="1:10">
      <c r="A71" s="9">
        <v>56</v>
      </c>
      <c r="B71" s="9" t="s">
        <v>49</v>
      </c>
      <c r="C71" s="18" t="s">
        <v>13</v>
      </c>
      <c r="D71" s="10">
        <v>16</v>
      </c>
      <c r="E71" s="10">
        <v>1830</v>
      </c>
      <c r="F71" s="10">
        <v>7410</v>
      </c>
      <c r="G71" s="11" t="s">
        <v>50</v>
      </c>
      <c r="H71" s="9">
        <v>1</v>
      </c>
      <c r="I71" s="19">
        <f t="shared" si="1"/>
        <v>1703.17368</v>
      </c>
      <c r="J71" s="17" t="s">
        <v>52</v>
      </c>
    </row>
    <row r="72" ht="16.5" spans="1:10">
      <c r="A72" s="9">
        <v>57</v>
      </c>
      <c r="B72" s="9" t="s">
        <v>49</v>
      </c>
      <c r="C72" s="18" t="s">
        <v>13</v>
      </c>
      <c r="D72" s="10">
        <v>16</v>
      </c>
      <c r="E72" s="10">
        <v>1770</v>
      </c>
      <c r="F72" s="10">
        <v>10130</v>
      </c>
      <c r="G72" s="11" t="s">
        <v>50</v>
      </c>
      <c r="H72" s="9">
        <v>1</v>
      </c>
      <c r="I72" s="19">
        <f t="shared" si="1"/>
        <v>2252.02056</v>
      </c>
      <c r="J72" s="17" t="s">
        <v>52</v>
      </c>
    </row>
    <row r="73" ht="16.5" spans="1:10">
      <c r="A73" s="9">
        <v>58</v>
      </c>
      <c r="B73" s="9" t="s">
        <v>49</v>
      </c>
      <c r="C73" s="18" t="s">
        <v>13</v>
      </c>
      <c r="D73" s="10">
        <v>16</v>
      </c>
      <c r="E73" s="10">
        <v>1980</v>
      </c>
      <c r="F73" s="10">
        <v>8730</v>
      </c>
      <c r="G73" s="11" t="s">
        <v>50</v>
      </c>
      <c r="H73" s="9">
        <v>1</v>
      </c>
      <c r="I73" s="19">
        <f t="shared" si="1"/>
        <v>2171.04624</v>
      </c>
      <c r="J73" s="17" t="s">
        <v>52</v>
      </c>
    </row>
    <row r="74" ht="16.5" spans="1:10">
      <c r="A74" s="9">
        <v>65</v>
      </c>
      <c r="B74" s="9" t="s">
        <v>49</v>
      </c>
      <c r="C74" s="18" t="s">
        <v>13</v>
      </c>
      <c r="D74" s="10">
        <v>16</v>
      </c>
      <c r="E74" s="10">
        <v>1700</v>
      </c>
      <c r="F74" s="10">
        <v>8050</v>
      </c>
      <c r="G74" s="11" t="s">
        <v>50</v>
      </c>
      <c r="H74" s="9">
        <v>1</v>
      </c>
      <c r="I74" s="19">
        <f t="shared" si="1"/>
        <v>1718.836</v>
      </c>
      <c r="J74" s="17" t="s">
        <v>52</v>
      </c>
    </row>
    <row r="75" ht="16.5" spans="1:10">
      <c r="A75" s="9">
        <v>66</v>
      </c>
      <c r="B75" s="9" t="s">
        <v>49</v>
      </c>
      <c r="C75" s="18" t="s">
        <v>13</v>
      </c>
      <c r="D75" s="10">
        <v>16</v>
      </c>
      <c r="E75" s="10">
        <v>1840</v>
      </c>
      <c r="F75" s="10">
        <v>11650</v>
      </c>
      <c r="G75" s="11" t="s">
        <v>50</v>
      </c>
      <c r="H75" s="9">
        <v>1</v>
      </c>
      <c r="I75" s="19">
        <f t="shared" si="1"/>
        <v>2692.3616</v>
      </c>
      <c r="J75" s="17" t="s">
        <v>52</v>
      </c>
    </row>
    <row r="76" ht="16.5" spans="1:10">
      <c r="A76" s="9">
        <v>67</v>
      </c>
      <c r="B76" s="9" t="s">
        <v>49</v>
      </c>
      <c r="C76" s="18" t="s">
        <v>13</v>
      </c>
      <c r="D76" s="10">
        <v>16</v>
      </c>
      <c r="E76" s="10">
        <v>1820</v>
      </c>
      <c r="F76" s="10">
        <v>8410</v>
      </c>
      <c r="G76" s="11" t="s">
        <v>50</v>
      </c>
      <c r="H76" s="9">
        <v>1</v>
      </c>
      <c r="I76" s="19">
        <f t="shared" si="1"/>
        <v>1922.45872</v>
      </c>
      <c r="J76" s="17" t="s">
        <v>52</v>
      </c>
    </row>
    <row r="77" ht="16.5" spans="1:10">
      <c r="A77" s="9">
        <v>68</v>
      </c>
      <c r="B77" s="9" t="s">
        <v>49</v>
      </c>
      <c r="C77" s="18" t="s">
        <v>13</v>
      </c>
      <c r="D77" s="10">
        <v>16</v>
      </c>
      <c r="E77" s="10">
        <v>2000</v>
      </c>
      <c r="F77" s="10">
        <v>10060</v>
      </c>
      <c r="G77" s="11" t="s">
        <v>50</v>
      </c>
      <c r="H77" s="9">
        <v>1</v>
      </c>
      <c r="I77" s="19">
        <f t="shared" si="1"/>
        <v>2527.072</v>
      </c>
      <c r="J77" s="17" t="s">
        <v>53</v>
      </c>
    </row>
    <row r="78" ht="16.5" spans="1:10">
      <c r="A78" s="9">
        <v>69</v>
      </c>
      <c r="B78" s="9" t="s">
        <v>49</v>
      </c>
      <c r="C78" s="18" t="s">
        <v>13</v>
      </c>
      <c r="D78" s="10">
        <v>12</v>
      </c>
      <c r="E78" s="10">
        <v>1970</v>
      </c>
      <c r="F78" s="10">
        <v>10020</v>
      </c>
      <c r="G78" s="11" t="s">
        <v>50</v>
      </c>
      <c r="H78" s="9">
        <v>2</v>
      </c>
      <c r="I78" s="19">
        <f t="shared" si="1"/>
        <v>3718.90296</v>
      </c>
      <c r="J78" s="17" t="s">
        <v>53</v>
      </c>
    </row>
    <row r="79" ht="16.5" spans="1:10">
      <c r="A79" s="9">
        <v>68</v>
      </c>
      <c r="B79" s="9" t="s">
        <v>49</v>
      </c>
      <c r="C79" s="18" t="s">
        <v>13</v>
      </c>
      <c r="D79" s="10">
        <v>16</v>
      </c>
      <c r="E79" s="10">
        <v>1805</v>
      </c>
      <c r="F79" s="10">
        <v>10070</v>
      </c>
      <c r="G79" s="11" t="s">
        <v>50</v>
      </c>
      <c r="H79" s="9">
        <v>1</v>
      </c>
      <c r="I79" s="19">
        <f t="shared" si="1"/>
        <v>2282.94956</v>
      </c>
      <c r="J79" s="17" t="s">
        <v>53</v>
      </c>
    </row>
    <row r="80" ht="16.5" spans="1:10">
      <c r="A80" s="9">
        <v>69</v>
      </c>
      <c r="B80" s="9" t="s">
        <v>49</v>
      </c>
      <c r="C80" s="18" t="s">
        <v>13</v>
      </c>
      <c r="D80" s="10">
        <v>12</v>
      </c>
      <c r="E80" s="10">
        <v>1790</v>
      </c>
      <c r="F80" s="10">
        <v>7570</v>
      </c>
      <c r="G80" s="11" t="s">
        <v>50</v>
      </c>
      <c r="H80" s="9">
        <v>1</v>
      </c>
      <c r="I80" s="19">
        <f t="shared" si="1"/>
        <v>1276.43826</v>
      </c>
      <c r="J80" s="17" t="s">
        <v>53</v>
      </c>
    </row>
    <row r="81" ht="16.5" spans="1:10">
      <c r="A81" s="9">
        <v>70</v>
      </c>
      <c r="B81" s="9" t="s">
        <v>49</v>
      </c>
      <c r="C81" s="18" t="s">
        <v>13</v>
      </c>
      <c r="D81" s="10">
        <v>12</v>
      </c>
      <c r="E81" s="10">
        <v>2000</v>
      </c>
      <c r="F81" s="10">
        <v>7080</v>
      </c>
      <c r="G81" s="11" t="s">
        <v>50</v>
      </c>
      <c r="H81" s="9">
        <v>1</v>
      </c>
      <c r="I81" s="19">
        <f t="shared" si="1"/>
        <v>1333.872</v>
      </c>
      <c r="J81" s="17" t="s">
        <v>53</v>
      </c>
    </row>
    <row r="82" ht="16.5" spans="1:10">
      <c r="A82" s="9">
        <v>71</v>
      </c>
      <c r="B82" s="9" t="s">
        <v>49</v>
      </c>
      <c r="C82" s="18" t="s">
        <v>13</v>
      </c>
      <c r="D82" s="10">
        <v>12</v>
      </c>
      <c r="E82" s="10">
        <v>1960</v>
      </c>
      <c r="F82" s="10">
        <v>6870</v>
      </c>
      <c r="G82" s="11" t="s">
        <v>50</v>
      </c>
      <c r="H82" s="9">
        <v>1</v>
      </c>
      <c r="I82" s="19">
        <f t="shared" si="1"/>
        <v>1268.42184</v>
      </c>
      <c r="J82" s="17" t="s">
        <v>53</v>
      </c>
    </row>
    <row r="83" ht="16.5" spans="1:10">
      <c r="A83" s="9">
        <v>72</v>
      </c>
      <c r="B83" s="9" t="s">
        <v>49</v>
      </c>
      <c r="C83" s="18" t="s">
        <v>13</v>
      </c>
      <c r="D83" s="10">
        <v>16</v>
      </c>
      <c r="E83" s="10">
        <v>1950</v>
      </c>
      <c r="F83" s="10">
        <f>(211920+1000)/4/5</f>
        <v>10646</v>
      </c>
      <c r="G83" s="11" t="s">
        <v>50</v>
      </c>
      <c r="H83" s="9">
        <v>5</v>
      </c>
      <c r="I83" s="16">
        <f t="shared" si="1"/>
        <v>13037.0916</v>
      </c>
      <c r="J83" s="17" t="s">
        <v>21</v>
      </c>
    </row>
    <row r="84" ht="16.5" spans="1:10">
      <c r="A84" s="9">
        <v>73</v>
      </c>
      <c r="B84" s="9" t="s">
        <v>49</v>
      </c>
      <c r="C84" s="18" t="s">
        <v>13</v>
      </c>
      <c r="D84" s="10">
        <v>16</v>
      </c>
      <c r="E84" s="10">
        <v>1720</v>
      </c>
      <c r="F84" s="10">
        <f>((211920+1000)*2-25000)/5/8</f>
        <v>10021</v>
      </c>
      <c r="G84" s="11" t="s">
        <v>50</v>
      </c>
      <c r="H84" s="9">
        <v>8</v>
      </c>
      <c r="I84" s="19">
        <f t="shared" si="1"/>
        <v>17318.853376</v>
      </c>
      <c r="J84" s="17" t="s">
        <v>54</v>
      </c>
    </row>
    <row r="85" ht="16.5" spans="1:10">
      <c r="A85" s="9" t="s">
        <v>55</v>
      </c>
      <c r="B85" s="9"/>
      <c r="C85" s="9"/>
      <c r="D85" s="9"/>
      <c r="E85" s="9"/>
      <c r="F85" s="9"/>
      <c r="G85" s="9"/>
      <c r="H85" s="9"/>
      <c r="I85" s="16">
        <f>SUM(I5:I84)</f>
        <v>171523.923676</v>
      </c>
      <c r="J85" s="17"/>
    </row>
    <row r="86" ht="16.5" spans="1:10">
      <c r="A86" s="12" t="s">
        <v>56</v>
      </c>
      <c r="B86" s="12"/>
      <c r="C86" s="12"/>
      <c r="D86" s="12"/>
      <c r="E86" s="12"/>
      <c r="F86" s="12"/>
      <c r="G86" s="12"/>
      <c r="H86" s="12"/>
      <c r="I86" s="12"/>
      <c r="J86" s="12"/>
    </row>
    <row r="87" ht="16.5" spans="1:10">
      <c r="A87" s="12" t="s">
        <v>57</v>
      </c>
      <c r="B87" s="12"/>
      <c r="C87" s="12"/>
      <c r="D87" s="12"/>
      <c r="E87" s="12"/>
      <c r="F87" s="12"/>
      <c r="G87" s="12"/>
      <c r="H87" s="12"/>
      <c r="I87" s="12"/>
      <c r="J87" s="12"/>
    </row>
    <row r="88" ht="16.5" spans="1:10">
      <c r="A88" s="2" t="s">
        <v>58</v>
      </c>
      <c r="B88" s="2"/>
      <c r="C88" s="2"/>
      <c r="D88" s="2"/>
      <c r="E88" s="2"/>
      <c r="F88" s="2"/>
      <c r="G88" s="2"/>
      <c r="H88" s="2"/>
      <c r="I88" s="2"/>
      <c r="J88" s="2"/>
    </row>
  </sheetData>
  <autoFilter ref="A4:L88">
    <extLst/>
  </autoFilter>
  <mergeCells count="6">
    <mergeCell ref="A1:J1"/>
    <mergeCell ref="A2:F2"/>
    <mergeCell ref="A85:H85"/>
    <mergeCell ref="A86:J86"/>
    <mergeCell ref="A87:J87"/>
    <mergeCell ref="A88:J88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5"/>
  <sheetViews>
    <sheetView tabSelected="1" workbookViewId="0">
      <selection activeCell="G18" sqref="G18"/>
    </sheetView>
  </sheetViews>
  <sheetFormatPr defaultColWidth="9" defaultRowHeight="13.5"/>
  <cols>
    <col min="1" max="2" width="8.675" customWidth="1"/>
    <col min="3" max="3" width="10.3416666666667" customWidth="1"/>
    <col min="4" max="6" width="11.0083333333333" customWidth="1"/>
    <col min="7" max="8" width="8.675" customWidth="1"/>
    <col min="9" max="9" width="12.8416666666667" customWidth="1"/>
    <col min="10" max="10" width="11.675" customWidth="1"/>
    <col min="11" max="11" width="12.625"/>
  </cols>
  <sheetData>
    <row r="1" ht="28.5" customHeight="1" spans="1:10">
      <c r="A1" s="1" t="s">
        <v>65</v>
      </c>
      <c r="B1" s="1"/>
      <c r="C1" s="1"/>
      <c r="D1" s="1"/>
      <c r="E1" s="1"/>
      <c r="F1" s="1"/>
      <c r="G1" s="1"/>
      <c r="H1" s="1"/>
      <c r="I1" s="13"/>
      <c r="J1" s="1"/>
    </row>
    <row r="2" ht="28.5" customHeight="1" spans="1:10">
      <c r="A2" s="1" t="s">
        <v>40</v>
      </c>
      <c r="B2" s="1"/>
      <c r="C2" s="1"/>
      <c r="D2" s="1"/>
      <c r="E2" s="1"/>
      <c r="F2" s="1"/>
      <c r="G2" s="1"/>
      <c r="H2" s="1"/>
      <c r="I2" s="1"/>
      <c r="J2" s="1"/>
    </row>
    <row r="3" ht="22.5" customHeight="1" spans="1:10">
      <c r="A3" s="2" t="s">
        <v>41</v>
      </c>
      <c r="B3" s="3"/>
      <c r="C3" s="3"/>
      <c r="D3" s="3"/>
      <c r="E3" s="3"/>
      <c r="F3" s="3"/>
      <c r="G3" s="3"/>
      <c r="H3" s="3"/>
      <c r="I3" s="3"/>
      <c r="J3" s="14"/>
    </row>
    <row r="4" ht="22.5" customHeight="1" spans="1:10">
      <c r="A4" s="4" t="s">
        <v>66</v>
      </c>
      <c r="B4" s="5"/>
      <c r="C4" s="5"/>
      <c r="D4" s="3"/>
      <c r="E4" s="5"/>
      <c r="F4" s="5"/>
      <c r="G4" s="3"/>
      <c r="H4" s="3"/>
      <c r="I4" s="14"/>
      <c r="J4" s="14"/>
    </row>
    <row r="5" ht="22.5" customHeight="1" spans="1:10">
      <c r="A5" s="6" t="s">
        <v>43</v>
      </c>
      <c r="B5" s="6" t="s">
        <v>0</v>
      </c>
      <c r="C5" s="7" t="s">
        <v>1</v>
      </c>
      <c r="D5" s="7" t="s">
        <v>44</v>
      </c>
      <c r="E5" s="7" t="s">
        <v>45</v>
      </c>
      <c r="F5" s="7" t="s">
        <v>46</v>
      </c>
      <c r="G5" s="8" t="s">
        <v>47</v>
      </c>
      <c r="H5" s="7" t="s">
        <v>4</v>
      </c>
      <c r="I5" s="15" t="s">
        <v>48</v>
      </c>
      <c r="J5" s="15" t="s">
        <v>5</v>
      </c>
    </row>
    <row r="6" ht="22.5" customHeight="1" spans="1:10">
      <c r="A6" s="9">
        <v>1</v>
      </c>
      <c r="B6" s="9" t="s">
        <v>49</v>
      </c>
      <c r="C6" s="10" t="s">
        <v>13</v>
      </c>
      <c r="D6" s="10">
        <v>16</v>
      </c>
      <c r="E6" s="10">
        <v>2000</v>
      </c>
      <c r="F6" s="10">
        <v>7100</v>
      </c>
      <c r="G6" s="11" t="s">
        <v>50</v>
      </c>
      <c r="H6" s="9">
        <v>2</v>
      </c>
      <c r="I6" s="16">
        <f>D6*E6*F6*H6*7.85/1000000</f>
        <v>3567.04</v>
      </c>
      <c r="J6" s="17" t="s">
        <v>12</v>
      </c>
    </row>
    <row r="7" ht="22.5" customHeight="1" spans="1:10">
      <c r="A7" s="9">
        <v>2</v>
      </c>
      <c r="B7" s="9" t="s">
        <v>49</v>
      </c>
      <c r="C7" s="10" t="s">
        <v>13</v>
      </c>
      <c r="D7" s="10">
        <v>16</v>
      </c>
      <c r="E7" s="10">
        <v>1800</v>
      </c>
      <c r="F7" s="10">
        <v>9650</v>
      </c>
      <c r="G7" s="11" t="s">
        <v>50</v>
      </c>
      <c r="H7" s="9">
        <v>1</v>
      </c>
      <c r="I7" s="16">
        <f>D7*E7*F7*H7*7.85/1000000</f>
        <v>2181.672</v>
      </c>
      <c r="J7" s="17" t="s">
        <v>12</v>
      </c>
    </row>
    <row r="8" ht="22.5" customHeight="1" spans="1:10">
      <c r="A8" s="9">
        <v>4</v>
      </c>
      <c r="B8" s="9" t="s">
        <v>49</v>
      </c>
      <c r="C8" s="10" t="s">
        <v>13</v>
      </c>
      <c r="D8" s="10">
        <v>16</v>
      </c>
      <c r="E8" s="10">
        <f>558*3+126</f>
        <v>1800</v>
      </c>
      <c r="F8" s="10">
        <f>(8200*2+4840+100)/2</f>
        <v>10670</v>
      </c>
      <c r="G8" s="11" t="s">
        <v>50</v>
      </c>
      <c r="H8" s="9">
        <v>2</v>
      </c>
      <c r="I8" s="16">
        <f t="shared" ref="I8:I12" si="0">D8*E8*F8*H8*7.85/1000000</f>
        <v>4824.5472</v>
      </c>
      <c r="J8" s="17" t="s">
        <v>67</v>
      </c>
    </row>
    <row r="9" ht="22.5" customHeight="1" spans="1:10">
      <c r="A9" s="9">
        <v>5</v>
      </c>
      <c r="B9" s="9" t="s">
        <v>49</v>
      </c>
      <c r="C9" s="10" t="s">
        <v>13</v>
      </c>
      <c r="D9" s="10">
        <v>16</v>
      </c>
      <c r="E9" s="10">
        <v>1500</v>
      </c>
      <c r="F9" s="10">
        <v>6500</v>
      </c>
      <c r="G9" s="11" t="s">
        <v>50</v>
      </c>
      <c r="H9" s="9">
        <v>2</v>
      </c>
      <c r="I9" s="16">
        <f t="shared" si="0"/>
        <v>2449.2</v>
      </c>
      <c r="J9" s="17" t="s">
        <v>51</v>
      </c>
    </row>
    <row r="10" ht="22.5" customHeight="1" spans="1:10">
      <c r="A10" s="9">
        <v>6</v>
      </c>
      <c r="B10" s="9" t="s">
        <v>49</v>
      </c>
      <c r="C10" s="10" t="s">
        <v>13</v>
      </c>
      <c r="D10" s="10">
        <v>16</v>
      </c>
      <c r="E10" s="10">
        <v>2000</v>
      </c>
      <c r="F10" s="10">
        <v>6100</v>
      </c>
      <c r="G10" s="11" t="s">
        <v>50</v>
      </c>
      <c r="H10" s="9">
        <v>2</v>
      </c>
      <c r="I10" s="16">
        <f t="shared" si="0"/>
        <v>3064.64</v>
      </c>
      <c r="J10" s="17" t="s">
        <v>51</v>
      </c>
    </row>
    <row r="11" ht="22.5" customHeight="1" spans="1:10">
      <c r="A11" s="9">
        <v>7</v>
      </c>
      <c r="B11" s="9" t="s">
        <v>49</v>
      </c>
      <c r="C11" s="10" t="s">
        <v>13</v>
      </c>
      <c r="D11" s="10">
        <v>12</v>
      </c>
      <c r="E11" s="10">
        <f>340*5+100</f>
        <v>1800</v>
      </c>
      <c r="F11" s="10">
        <f>(42273+23+24)/4</f>
        <v>10580</v>
      </c>
      <c r="G11" s="11" t="s">
        <v>50</v>
      </c>
      <c r="H11" s="9">
        <v>4</v>
      </c>
      <c r="I11" s="16">
        <f t="shared" si="0"/>
        <v>7175.7792</v>
      </c>
      <c r="J11" s="17" t="s">
        <v>53</v>
      </c>
    </row>
    <row r="12" ht="22.5" customHeight="1" spans="1:10">
      <c r="A12" s="9">
        <v>8</v>
      </c>
      <c r="B12" s="9" t="s">
        <v>49</v>
      </c>
      <c r="C12" s="10" t="s">
        <v>13</v>
      </c>
      <c r="D12" s="10">
        <v>16</v>
      </c>
      <c r="E12" s="10">
        <f>(482+18)*3</f>
        <v>1500</v>
      </c>
      <c r="F12" s="10">
        <f>(13499+10901+200)/3</f>
        <v>8200</v>
      </c>
      <c r="G12" s="11" t="s">
        <v>50</v>
      </c>
      <c r="H12" s="9">
        <v>1</v>
      </c>
      <c r="I12" s="16">
        <f t="shared" si="0"/>
        <v>1544.88</v>
      </c>
      <c r="J12" s="17" t="s">
        <v>21</v>
      </c>
    </row>
    <row r="13" ht="22.5" customHeight="1" spans="1:10">
      <c r="A13" s="9" t="s">
        <v>55</v>
      </c>
      <c r="B13" s="9"/>
      <c r="C13" s="9"/>
      <c r="D13" s="9"/>
      <c r="E13" s="9"/>
      <c r="F13" s="9"/>
      <c r="G13" s="9"/>
      <c r="H13" s="9"/>
      <c r="I13" s="16">
        <f>SUM(I6:I12)</f>
        <v>24807.7584</v>
      </c>
      <c r="J13" s="17"/>
    </row>
    <row r="14" ht="22.5" customHeight="1" spans="1:10">
      <c r="A14" s="12" t="s">
        <v>56</v>
      </c>
      <c r="B14" s="12"/>
      <c r="C14" s="12"/>
      <c r="D14" s="12"/>
      <c r="E14" s="12"/>
      <c r="F14" s="12"/>
      <c r="G14" s="12"/>
      <c r="H14" s="12"/>
      <c r="I14" s="12"/>
      <c r="J14" s="12"/>
    </row>
    <row r="15" customFormat="1" ht="30" customHeight="1" spans="1:10">
      <c r="A15" s="2" t="s">
        <v>68</v>
      </c>
      <c r="B15" s="3"/>
      <c r="C15" s="3"/>
      <c r="D15" s="3"/>
      <c r="E15" s="3"/>
      <c r="F15" s="3"/>
      <c r="G15" s="3"/>
      <c r="H15" s="3"/>
      <c r="I15" s="3"/>
      <c r="J15" s="3"/>
    </row>
  </sheetData>
  <mergeCells count="6">
    <mergeCell ref="A1:J1"/>
    <mergeCell ref="A2:J2"/>
    <mergeCell ref="A3:F3"/>
    <mergeCell ref="A13:H13"/>
    <mergeCell ref="A14:J14"/>
    <mergeCell ref="A15:J15"/>
  </mergeCells>
  <pageMargins left="0.751388888888889" right="0.751388888888889" top="0.786805555555556" bottom="0.826388888888889" header="0.5" footer="0.5"/>
  <pageSetup paperSize="9" scale="86" fitToHeight="0" orientation="portrait" horizontalDpi="600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WWO_wpscloud_20230516191359-28dd4a02c4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设计图</vt:lpstr>
      <vt:lpstr>估料单C1-1</vt:lpstr>
      <vt:lpstr>估料单C1-2</vt:lpstr>
      <vt:lpstr>估料单C1-4</vt:lpstr>
      <vt:lpstr>估料单C2-1</vt:lpstr>
      <vt:lpstr>估料单C3-1</vt:lpstr>
      <vt:lpstr>估料单C3-3</vt:lpstr>
      <vt:lpstr>估料单C3-4</vt:lpstr>
      <vt:lpstr>估料单F2-2 (修正)</vt:lpstr>
      <vt:lpstr>估料单F2-2 (修正) G</vt:lpstr>
      <vt:lpstr>WpsReserved_CellImgList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张俊杰</cp:lastModifiedBy>
  <dcterms:created xsi:type="dcterms:W3CDTF">2018-06-02T16:28:00Z</dcterms:created>
  <dcterms:modified xsi:type="dcterms:W3CDTF">2024-04-16T03:36:30Z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/>
  </property>
  <property fmtid="{D5CDD505-2E9C-101B-9397-08002B2CF9AE}" pid="4" name="KSOReadingLayout">
    <vt:bool>true</vt:bool>
  </property>
</Properties>
</file>