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<sst xmlns="http://schemas.openxmlformats.org/spreadsheetml/2006/main" count="74" uniqueCount="46">
  <si>
    <t>管廊三标段栏杆工程量汇总</t>
  </si>
  <si>
    <t>序号</t>
  </si>
  <si>
    <t>管廊总长</t>
  </si>
  <si>
    <t>栏杆总长</t>
  </si>
  <si>
    <r>
      <rPr>
        <sz val="11"/>
        <color theme="1"/>
        <rFont val="宋体"/>
        <charset val="134"/>
        <scheme val="minor"/>
      </rPr>
      <t>钢管</t>
    </r>
    <r>
      <rPr>
        <sz val="11"/>
        <color theme="1"/>
        <rFont val="宋体"/>
        <charset val="134"/>
      </rPr>
      <t>ø</t>
    </r>
    <r>
      <rPr>
        <sz val="11"/>
        <color theme="1"/>
        <rFont val="宋体"/>
        <charset val="134"/>
        <scheme val="minor"/>
      </rPr>
      <t>42.4*3.2</t>
    </r>
  </si>
  <si>
    <r>
      <rPr>
        <sz val="11"/>
        <color theme="1"/>
        <rFont val="宋体"/>
        <charset val="134"/>
        <scheme val="minor"/>
      </rPr>
      <t>角铁</t>
    </r>
    <r>
      <rPr>
        <sz val="11"/>
        <color theme="1"/>
        <rFont val="宋体"/>
        <charset val="134"/>
      </rPr>
      <t>∠</t>
    </r>
    <r>
      <rPr>
        <sz val="11"/>
        <color theme="1"/>
        <rFont val="宋体"/>
        <charset val="134"/>
        <scheme val="minor"/>
      </rPr>
      <t>63*8</t>
    </r>
  </si>
  <si>
    <t>扁钢30*4</t>
  </si>
  <si>
    <t>扁钢100*4</t>
  </si>
  <si>
    <r>
      <rPr>
        <sz val="11"/>
        <color theme="1"/>
        <rFont val="宋体"/>
        <charset val="134"/>
        <scheme val="minor"/>
      </rPr>
      <t>200mm角铁</t>
    </r>
    <r>
      <rPr>
        <sz val="11"/>
        <color theme="1"/>
        <rFont val="宋体"/>
        <charset val="134"/>
      </rPr>
      <t>∠</t>
    </r>
    <r>
      <rPr>
        <sz val="11"/>
        <color theme="1"/>
        <rFont val="宋体"/>
        <charset val="134"/>
        <scheme val="minor"/>
      </rPr>
      <t>50*5</t>
    </r>
  </si>
  <si>
    <t>弯头ø42.4*3.2</t>
  </si>
  <si>
    <t>备注1(栏杆)</t>
  </si>
  <si>
    <t>备注2</t>
  </si>
  <si>
    <t>S02（S12-18轴）</t>
  </si>
  <si>
    <t>仅1条走道两侧需要</t>
  </si>
  <si>
    <t>栏杆高度为1.2m</t>
  </si>
  <si>
    <t>S01（S01-12轴）</t>
  </si>
  <si>
    <t>N05（N38-47轴）</t>
  </si>
  <si>
    <t>81+7.5*2+8（N47-S01）</t>
  </si>
  <si>
    <t>N04（N27-38轴）</t>
  </si>
  <si>
    <t>N03（N17-27轴）</t>
  </si>
  <si>
    <t>N02（N09-17轴）</t>
  </si>
  <si>
    <t>N01（N01-09轴）</t>
  </si>
  <si>
    <t>P02（P08-18轴）</t>
  </si>
  <si>
    <t>5+68+5</t>
  </si>
  <si>
    <t>P01（P01-08轴）</t>
  </si>
  <si>
    <t>图纸未出,</t>
  </si>
  <si>
    <t>U管廊</t>
  </si>
  <si>
    <t>K04（K30-35轴）</t>
  </si>
  <si>
    <r>
      <rPr>
        <sz val="11"/>
        <color theme="1"/>
        <rFont val="宋体"/>
        <charset val="134"/>
        <scheme val="minor"/>
      </rPr>
      <t xml:space="preserve">仅1条走道 </t>
    </r>
    <r>
      <rPr>
        <sz val="11"/>
        <color rgb="FFFF0000"/>
        <rFont val="宋体"/>
        <charset val="134"/>
        <scheme val="minor"/>
      </rPr>
      <t xml:space="preserve">单 </t>
    </r>
    <r>
      <rPr>
        <sz val="11"/>
        <color theme="1"/>
        <rFont val="宋体"/>
        <charset val="134"/>
        <scheme val="minor"/>
      </rPr>
      <t>侧需要</t>
    </r>
  </si>
  <si>
    <t>K04（K24-30轴）</t>
  </si>
  <si>
    <t>2条走道两侧均需要?</t>
  </si>
  <si>
    <t>K03（K19-24轴）</t>
  </si>
  <si>
    <t>K03（K16-19轴）</t>
  </si>
  <si>
    <t>1条走道两侧需要</t>
  </si>
  <si>
    <t>K02（K12-16轴）</t>
  </si>
  <si>
    <t>栏杆高度为1.05m</t>
  </si>
  <si>
    <t>K01（K01-12轴）</t>
  </si>
  <si>
    <t>R01（R01-08轴）</t>
  </si>
  <si>
    <t>R02（R08-15轴）</t>
  </si>
  <si>
    <t>R02（R101-103轴）</t>
  </si>
  <si>
    <t>直爬梯休息平台</t>
  </si>
  <si>
    <t>预估</t>
  </si>
  <si>
    <t>栏杆高度按1.2m算</t>
  </si>
  <si>
    <t>合计长度（m)</t>
  </si>
  <si>
    <t>90度的60个，45度的32个</t>
  </si>
  <si>
    <t>总重(kg)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</si>
</sst>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zoomScale="70" zoomScaleNormal="70" workbookViewId="0">
      <selection activeCell="E30" sqref="E30"/>
    </sheetView>
  </sheetViews>
  <sheetFormatPr defaultColWidth="9" defaultRowHeight="14"/>
  <cols>
    <col min="1" max="1" width="6.63636363636364" style="1" customWidth="1"/>
    <col min="2" max="2" width="19.3636363636364" style="1" customWidth="1"/>
    <col min="3" max="3" width="9.63636363636364" style="1" customWidth="1"/>
    <col min="4" max="4" width="10.7909090909091" style="1" customWidth="1"/>
    <col min="5" max="5" width="15.6363636363636" style="1" customWidth="1"/>
    <col min="6" max="6" width="14.2272727272727" style="1" customWidth="1"/>
    <col min="7" max="8" width="11.8181818181818" style="1" customWidth="1"/>
    <col min="9" max="9" width="16.5909090909091" style="1" customWidth="1"/>
    <col min="10" max="10" width="18.5181818181818" style="1" customWidth="1"/>
    <col min="11" max="11" width="21.8181818181818" style="1" customWidth="1"/>
    <col min="12" max="12" width="23.6272727272727" customWidth="1"/>
  </cols>
  <sheetData>
    <row r="1" ht="27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8" customHeight="1" spans="1:12">
      <c r="A2" s="3" t="s">
        <v>1</v>
      </c>
      <c r="B2" s="3"/>
      <c r="C2" s="3" t="s">
        <v>2</v>
      </c>
      <c r="D2" s="3" t="s">
        <v>3</v>
      </c>
      <c r="E2" s="4" t="s">
        <v>4</v>
      </c>
      <c r="F2" s="4" t="s">
        <v>5</v>
      </c>
      <c r="G2" s="3" t="s">
        <v>6</v>
      </c>
      <c r="H2" s="3" t="s">
        <v>7</v>
      </c>
      <c r="I2" s="4" t="s">
        <v>8</v>
      </c>
      <c r="J2" s="4" t="s">
        <v>9</v>
      </c>
      <c r="K2" s="3" t="s">
        <v>10</v>
      </c>
      <c r="L2" s="3" t="s">
        <v>11</v>
      </c>
    </row>
    <row r="3" ht="22" customHeight="1" spans="1:12">
      <c r="A3" s="3">
        <v>1</v>
      </c>
      <c r="B3" s="3" t="s">
        <v>12</v>
      </c>
      <c r="C3" s="3">
        <v>61</v>
      </c>
      <c r="D3" s="3">
        <f>C3*2</f>
        <v>122</v>
      </c>
      <c r="E3" s="3">
        <f>D3*1</f>
        <v>122</v>
      </c>
      <c r="F3" s="3">
        <f>D3*1.3</f>
        <v>158.6</v>
      </c>
      <c r="G3" s="3">
        <f>D3*2</f>
        <v>244</v>
      </c>
      <c r="H3" s="3">
        <f>C3*4</f>
        <v>244</v>
      </c>
      <c r="I3" s="3">
        <f>D3*0.2</f>
        <v>24.4</v>
      </c>
      <c r="J3" s="3"/>
      <c r="K3" s="3" t="s">
        <v>13</v>
      </c>
      <c r="L3" s="8" t="s">
        <v>14</v>
      </c>
    </row>
    <row r="4" ht="22" customHeight="1" spans="1:12">
      <c r="A4" s="3">
        <v>2</v>
      </c>
      <c r="B4" s="3" t="s">
        <v>15</v>
      </c>
      <c r="C4" s="3">
        <v>81.5</v>
      </c>
      <c r="D4" s="3">
        <f>C4*2</f>
        <v>163</v>
      </c>
      <c r="E4" s="3">
        <f t="shared" ref="E4:E10" si="0">D4*1</f>
        <v>163</v>
      </c>
      <c r="F4" s="3">
        <f>D4*1.3</f>
        <v>211.9</v>
      </c>
      <c r="G4" s="3">
        <f>D4*2</f>
        <v>326</v>
      </c>
      <c r="H4" s="3">
        <f t="shared" ref="H4:H14" si="1">C4*4</f>
        <v>326</v>
      </c>
      <c r="I4" s="3">
        <f t="shared" ref="I4:I11" si="2">D4*0.2</f>
        <v>32.6</v>
      </c>
      <c r="J4" s="3"/>
      <c r="K4" s="3" t="s">
        <v>13</v>
      </c>
      <c r="L4" s="8" t="s">
        <v>14</v>
      </c>
    </row>
    <row r="5" ht="22" customHeight="1" spans="1:12">
      <c r="A5" s="3">
        <v>3</v>
      </c>
      <c r="B5" s="3" t="s">
        <v>16</v>
      </c>
      <c r="C5" s="3">
        <v>96</v>
      </c>
      <c r="D5" s="3">
        <f>C5*2</f>
        <v>192</v>
      </c>
      <c r="E5" s="3">
        <f t="shared" si="0"/>
        <v>192</v>
      </c>
      <c r="F5" s="3">
        <f>D5*1.3</f>
        <v>249.6</v>
      </c>
      <c r="G5" s="3">
        <f>D5*2</f>
        <v>384</v>
      </c>
      <c r="H5" s="3">
        <f t="shared" si="1"/>
        <v>384</v>
      </c>
      <c r="I5" s="3">
        <f t="shared" si="2"/>
        <v>38.4</v>
      </c>
      <c r="J5" s="3"/>
      <c r="K5" s="3" t="s">
        <v>13</v>
      </c>
      <c r="L5" s="8" t="s">
        <v>17</v>
      </c>
    </row>
    <row r="6" ht="22" customHeight="1" spans="1:12">
      <c r="A6" s="3">
        <v>4</v>
      </c>
      <c r="B6" s="3" t="s">
        <v>18</v>
      </c>
      <c r="C6" s="3">
        <v>90</v>
      </c>
      <c r="D6" s="3">
        <f>C6*2</f>
        <v>180</v>
      </c>
      <c r="E6" s="3">
        <f t="shared" si="0"/>
        <v>180</v>
      </c>
      <c r="F6" s="3">
        <f>D6*1.3</f>
        <v>234</v>
      </c>
      <c r="G6" s="3">
        <f>D6*2</f>
        <v>360</v>
      </c>
      <c r="H6" s="3">
        <f t="shared" si="1"/>
        <v>360</v>
      </c>
      <c r="I6" s="3">
        <f t="shared" si="2"/>
        <v>36</v>
      </c>
      <c r="J6" s="3"/>
      <c r="K6" s="3" t="s">
        <v>13</v>
      </c>
      <c r="L6" s="8" t="s">
        <v>14</v>
      </c>
    </row>
    <row r="7" ht="22" customHeight="1" spans="1:12">
      <c r="A7" s="3">
        <v>5</v>
      </c>
      <c r="B7" s="3" t="s">
        <v>19</v>
      </c>
      <c r="C7" s="3">
        <v>87</v>
      </c>
      <c r="D7" s="3">
        <f>C7*2</f>
        <v>174</v>
      </c>
      <c r="E7" s="3">
        <f t="shared" si="0"/>
        <v>174</v>
      </c>
      <c r="F7" s="3">
        <f>D7*1.3</f>
        <v>226.2</v>
      </c>
      <c r="G7" s="3">
        <f>D7*2</f>
        <v>348</v>
      </c>
      <c r="H7" s="3">
        <f t="shared" si="1"/>
        <v>348</v>
      </c>
      <c r="I7" s="3">
        <f t="shared" si="2"/>
        <v>34.8</v>
      </c>
      <c r="J7" s="3"/>
      <c r="K7" s="3" t="s">
        <v>13</v>
      </c>
      <c r="L7" s="8" t="s">
        <v>14</v>
      </c>
    </row>
    <row r="8" ht="22" customHeight="1" spans="1:12">
      <c r="A8" s="3">
        <v>6</v>
      </c>
      <c r="B8" s="3" t="s">
        <v>20</v>
      </c>
      <c r="C8" s="3">
        <v>63</v>
      </c>
      <c r="D8" s="3">
        <f>C8*2</f>
        <v>126</v>
      </c>
      <c r="E8" s="3">
        <f t="shared" si="0"/>
        <v>126</v>
      </c>
      <c r="F8" s="3">
        <f>D8*1.3</f>
        <v>163.8</v>
      </c>
      <c r="G8" s="3">
        <f>D8*2</f>
        <v>252</v>
      </c>
      <c r="H8" s="3">
        <f t="shared" si="1"/>
        <v>252</v>
      </c>
      <c r="I8" s="3">
        <f t="shared" si="2"/>
        <v>25.2</v>
      </c>
      <c r="J8" s="3"/>
      <c r="K8" s="3" t="s">
        <v>13</v>
      </c>
      <c r="L8" s="8" t="s">
        <v>14</v>
      </c>
    </row>
    <row r="9" ht="22" customHeight="1" spans="1:12">
      <c r="A9" s="3">
        <v>7</v>
      </c>
      <c r="B9" s="3" t="s">
        <v>21</v>
      </c>
      <c r="C9" s="3">
        <v>80.77</v>
      </c>
      <c r="D9" s="3">
        <f>C9*2</f>
        <v>161.54</v>
      </c>
      <c r="E9" s="3">
        <f t="shared" si="0"/>
        <v>161.54</v>
      </c>
      <c r="F9" s="3">
        <f>D9*1.3</f>
        <v>210.002</v>
      </c>
      <c r="G9" s="3">
        <f>D9*2</f>
        <v>323.08</v>
      </c>
      <c r="H9" s="3">
        <f t="shared" si="1"/>
        <v>323.08</v>
      </c>
      <c r="I9" s="3">
        <f t="shared" si="2"/>
        <v>32.308</v>
      </c>
      <c r="J9" s="3"/>
      <c r="K9" s="3" t="s">
        <v>13</v>
      </c>
      <c r="L9" s="8" t="s">
        <v>14</v>
      </c>
    </row>
    <row r="10" ht="22" customHeight="1" spans="1:12">
      <c r="A10" s="3">
        <v>8</v>
      </c>
      <c r="B10" s="3" t="s">
        <v>22</v>
      </c>
      <c r="C10" s="3">
        <v>78</v>
      </c>
      <c r="D10" s="3">
        <f>C10*2</f>
        <v>156</v>
      </c>
      <c r="E10" s="3">
        <f t="shared" si="0"/>
        <v>156</v>
      </c>
      <c r="F10" s="3">
        <f>D10*1.3</f>
        <v>202.8</v>
      </c>
      <c r="G10" s="3">
        <f>D10*2</f>
        <v>312</v>
      </c>
      <c r="H10" s="3">
        <f t="shared" si="1"/>
        <v>312</v>
      </c>
      <c r="I10" s="3">
        <f t="shared" si="2"/>
        <v>31.2</v>
      </c>
      <c r="J10" s="3"/>
      <c r="K10" s="3" t="s">
        <v>13</v>
      </c>
      <c r="L10" s="8" t="s">
        <v>23</v>
      </c>
    </row>
    <row r="11" ht="22" customHeight="1" spans="1:12">
      <c r="A11" s="5">
        <v>9</v>
      </c>
      <c r="B11" s="5" t="s">
        <v>24</v>
      </c>
      <c r="C11" s="5"/>
      <c r="D11" s="5"/>
      <c r="E11" s="5"/>
      <c r="F11" s="5"/>
      <c r="G11" s="5"/>
      <c r="H11" s="3">
        <f t="shared" si="1"/>
        <v>0</v>
      </c>
      <c r="I11" s="3">
        <f t="shared" si="2"/>
        <v>0</v>
      </c>
      <c r="J11" s="5"/>
      <c r="K11" s="5" t="s">
        <v>25</v>
      </c>
      <c r="L11" s="8" t="s">
        <v>14</v>
      </c>
    </row>
    <row r="12" ht="22" customHeight="1" spans="1:12">
      <c r="A12" s="5"/>
      <c r="B12" s="5" t="s">
        <v>26</v>
      </c>
      <c r="C12" s="5"/>
      <c r="D12" s="5"/>
      <c r="E12" s="5"/>
      <c r="F12" s="5"/>
      <c r="G12" s="5"/>
      <c r="H12" s="3"/>
      <c r="I12" s="3"/>
      <c r="J12" s="5"/>
      <c r="K12" s="5" t="s">
        <v>25</v>
      </c>
      <c r="L12" s="8"/>
    </row>
    <row r="13" ht="22" customHeight="1" spans="1:12">
      <c r="A13" s="3">
        <v>10</v>
      </c>
      <c r="B13" s="3" t="s">
        <v>27</v>
      </c>
      <c r="C13" s="3">
        <v>41.9</v>
      </c>
      <c r="D13" s="3">
        <f>C13</f>
        <v>41.9</v>
      </c>
      <c r="E13" s="3">
        <f t="shared" ref="E13:E22" si="3">D13*1</f>
        <v>41.9</v>
      </c>
      <c r="F13" s="3">
        <f t="shared" ref="F13:F21" si="4">D13*1.3</f>
        <v>54.47</v>
      </c>
      <c r="G13" s="3">
        <f t="shared" ref="G13:G22" si="5">D13*2</f>
        <v>83.8</v>
      </c>
      <c r="H13" s="3">
        <f>C13*4</f>
        <v>167.6</v>
      </c>
      <c r="I13" s="3">
        <f>C13*3*0.2</f>
        <v>25.14</v>
      </c>
      <c r="J13" s="3"/>
      <c r="K13" s="4" t="s">
        <v>28</v>
      </c>
      <c r="L13" s="8" t="s">
        <v>14</v>
      </c>
    </row>
    <row r="14" ht="22" customHeight="1" spans="1:12">
      <c r="A14" s="3">
        <v>11</v>
      </c>
      <c r="B14" s="3" t="s">
        <v>29</v>
      </c>
      <c r="C14" s="3">
        <v>49.1</v>
      </c>
      <c r="D14" s="3">
        <f>C14*4</f>
        <v>196.4</v>
      </c>
      <c r="E14" s="3">
        <f t="shared" si="3"/>
        <v>196.4</v>
      </c>
      <c r="F14" s="3">
        <f t="shared" si="4"/>
        <v>255.32</v>
      </c>
      <c r="G14" s="3">
        <f t="shared" si="5"/>
        <v>392.8</v>
      </c>
      <c r="H14" s="3">
        <f>C14*4</f>
        <v>196.4</v>
      </c>
      <c r="I14" s="5"/>
      <c r="J14" s="3"/>
      <c r="K14" s="3" t="s">
        <v>30</v>
      </c>
      <c r="L14" s="8" t="s">
        <v>14</v>
      </c>
    </row>
    <row r="15" ht="22" customHeight="1" spans="1:12">
      <c r="A15" s="3">
        <v>12</v>
      </c>
      <c r="B15" s="3" t="s">
        <v>31</v>
      </c>
      <c r="C15" s="3">
        <v>48</v>
      </c>
      <c r="D15" s="3">
        <f>C15*4</f>
        <v>192</v>
      </c>
      <c r="E15" s="3">
        <f t="shared" si="3"/>
        <v>192</v>
      </c>
      <c r="F15" s="3">
        <f t="shared" si="4"/>
        <v>249.6</v>
      </c>
      <c r="G15" s="3">
        <f t="shared" si="5"/>
        <v>384</v>
      </c>
      <c r="H15" s="3">
        <f>C15*4</f>
        <v>192</v>
      </c>
      <c r="I15" s="5"/>
      <c r="J15" s="3"/>
      <c r="K15" s="3" t="s">
        <v>30</v>
      </c>
      <c r="L15" s="8" t="s">
        <v>14</v>
      </c>
    </row>
    <row r="16" ht="22" customHeight="1" spans="1:12">
      <c r="A16" s="3">
        <v>13</v>
      </c>
      <c r="B16" s="3" t="s">
        <v>32</v>
      </c>
      <c r="C16" s="3">
        <v>21</v>
      </c>
      <c r="D16" s="3">
        <f t="shared" ref="D13:D21" si="6">C16*2</f>
        <v>42</v>
      </c>
      <c r="E16" s="3">
        <f t="shared" si="3"/>
        <v>42</v>
      </c>
      <c r="F16" s="3">
        <f t="shared" si="4"/>
        <v>54.6</v>
      </c>
      <c r="G16" s="3">
        <f t="shared" si="5"/>
        <v>84</v>
      </c>
      <c r="H16" s="3">
        <f t="shared" ref="H16:H21" si="7">C16*2</f>
        <v>42</v>
      </c>
      <c r="I16" s="3"/>
      <c r="J16" s="3"/>
      <c r="K16" s="3" t="s">
        <v>33</v>
      </c>
      <c r="L16" s="8" t="s">
        <v>14</v>
      </c>
    </row>
    <row r="17" ht="22" customHeight="1" spans="1:12">
      <c r="A17" s="3">
        <v>14</v>
      </c>
      <c r="B17" s="3" t="s">
        <v>34</v>
      </c>
      <c r="C17" s="3">
        <v>36</v>
      </c>
      <c r="D17" s="3">
        <f t="shared" si="6"/>
        <v>72</v>
      </c>
      <c r="E17" s="3">
        <f t="shared" si="3"/>
        <v>72</v>
      </c>
      <c r="F17" s="3">
        <f>D17*1.15</f>
        <v>82.8</v>
      </c>
      <c r="G17" s="3">
        <f t="shared" si="5"/>
        <v>144</v>
      </c>
      <c r="H17" s="3">
        <f t="shared" si="7"/>
        <v>72</v>
      </c>
      <c r="I17" s="3"/>
      <c r="J17" s="3"/>
      <c r="K17" s="3" t="s">
        <v>33</v>
      </c>
      <c r="L17" s="8" t="s">
        <v>35</v>
      </c>
    </row>
    <row r="18" ht="22" customHeight="1" spans="1:12">
      <c r="A18" s="3">
        <v>15</v>
      </c>
      <c r="B18" s="3" t="s">
        <v>36</v>
      </c>
      <c r="C18" s="3">
        <v>93</v>
      </c>
      <c r="D18" s="3">
        <f t="shared" si="6"/>
        <v>186</v>
      </c>
      <c r="E18" s="3">
        <f t="shared" si="3"/>
        <v>186</v>
      </c>
      <c r="F18" s="3">
        <f>D18*1.15</f>
        <v>213.9</v>
      </c>
      <c r="G18" s="3">
        <f t="shared" si="5"/>
        <v>372</v>
      </c>
      <c r="H18" s="3">
        <f t="shared" si="7"/>
        <v>186</v>
      </c>
      <c r="I18" s="3"/>
      <c r="J18" s="3"/>
      <c r="K18" s="3" t="s">
        <v>33</v>
      </c>
      <c r="L18" s="8" t="s">
        <v>35</v>
      </c>
    </row>
    <row r="19" ht="22" customHeight="1" spans="1:12">
      <c r="A19" s="3">
        <v>16</v>
      </c>
      <c r="B19" s="3" t="s">
        <v>37</v>
      </c>
      <c r="C19" s="3">
        <v>70</v>
      </c>
      <c r="D19" s="3">
        <f t="shared" si="6"/>
        <v>140</v>
      </c>
      <c r="E19" s="3">
        <f t="shared" si="3"/>
        <v>140</v>
      </c>
      <c r="F19" s="3">
        <f>D19*1.15</f>
        <v>161</v>
      </c>
      <c r="G19" s="3">
        <f t="shared" si="5"/>
        <v>280</v>
      </c>
      <c r="H19" s="3">
        <f t="shared" si="7"/>
        <v>140</v>
      </c>
      <c r="I19" s="3"/>
      <c r="J19" s="3"/>
      <c r="K19" s="3" t="s">
        <v>33</v>
      </c>
      <c r="L19" s="8" t="s">
        <v>35</v>
      </c>
    </row>
    <row r="20" ht="22" customHeight="1" spans="1:12">
      <c r="A20" s="3">
        <v>17</v>
      </c>
      <c r="B20" s="3" t="s">
        <v>38</v>
      </c>
      <c r="C20" s="3">
        <v>70</v>
      </c>
      <c r="D20" s="3">
        <f t="shared" si="6"/>
        <v>140</v>
      </c>
      <c r="E20" s="3">
        <f t="shared" si="3"/>
        <v>140</v>
      </c>
      <c r="F20" s="3">
        <f>D20*1.15</f>
        <v>161</v>
      </c>
      <c r="G20" s="3">
        <f t="shared" si="5"/>
        <v>280</v>
      </c>
      <c r="H20" s="3">
        <f t="shared" si="7"/>
        <v>140</v>
      </c>
      <c r="I20" s="3"/>
      <c r="J20" s="3"/>
      <c r="K20" s="3" t="s">
        <v>33</v>
      </c>
      <c r="L20" s="8" t="s">
        <v>35</v>
      </c>
    </row>
    <row r="21" ht="22" customHeight="1" spans="1:12">
      <c r="A21" s="3">
        <v>18</v>
      </c>
      <c r="B21" s="3" t="s">
        <v>39</v>
      </c>
      <c r="C21" s="3">
        <v>22</v>
      </c>
      <c r="D21" s="3">
        <f t="shared" si="6"/>
        <v>44</v>
      </c>
      <c r="E21" s="3">
        <f t="shared" si="3"/>
        <v>44</v>
      </c>
      <c r="F21" s="3">
        <f>D21*1.15</f>
        <v>50.6</v>
      </c>
      <c r="G21" s="3">
        <f t="shared" si="5"/>
        <v>88</v>
      </c>
      <c r="H21" s="3">
        <f t="shared" si="7"/>
        <v>44</v>
      </c>
      <c r="I21" s="3"/>
      <c r="J21" s="3"/>
      <c r="K21" s="3" t="s">
        <v>33</v>
      </c>
      <c r="L21" s="8" t="s">
        <v>35</v>
      </c>
    </row>
    <row r="22" ht="22" customHeight="1" spans="1:12">
      <c r="A22" s="5">
        <v>19</v>
      </c>
      <c r="B22" s="5" t="s">
        <v>40</v>
      </c>
      <c r="D22" s="5">
        <v>350</v>
      </c>
      <c r="E22" s="5">
        <f t="shared" si="3"/>
        <v>350</v>
      </c>
      <c r="F22" s="5">
        <f>D22*1.3</f>
        <v>455</v>
      </c>
      <c r="G22" s="5">
        <f t="shared" si="5"/>
        <v>700</v>
      </c>
      <c r="H22" s="5">
        <f>E22</f>
        <v>350</v>
      </c>
      <c r="I22" s="5"/>
      <c r="J22" s="5"/>
      <c r="K22" s="5" t="s">
        <v>41</v>
      </c>
      <c r="L22" s="8" t="s">
        <v>42</v>
      </c>
    </row>
    <row r="23" ht="36" customHeight="1" spans="1:12">
      <c r="A23" s="3">
        <v>20</v>
      </c>
      <c r="B23" s="3" t="s">
        <v>43</v>
      </c>
      <c r="C23" s="3">
        <f>SUM(C3:C21)</f>
        <v>1088.27</v>
      </c>
      <c r="D23" s="3">
        <f t="shared" ref="D23:I23" si="8">SUM(D3:D22)</f>
        <v>2678.84</v>
      </c>
      <c r="E23" s="3">
        <f t="shared" si="8"/>
        <v>2678.84</v>
      </c>
      <c r="F23" s="3">
        <f t="shared" si="8"/>
        <v>3395.192</v>
      </c>
      <c r="G23" s="3">
        <f t="shared" si="8"/>
        <v>5357.68</v>
      </c>
      <c r="H23" s="3">
        <f t="shared" si="8"/>
        <v>4079.08</v>
      </c>
      <c r="I23" s="3">
        <f t="shared" si="8"/>
        <v>280.048</v>
      </c>
      <c r="J23" s="9" t="s">
        <v>44</v>
      </c>
      <c r="K23" s="3"/>
      <c r="L23" s="8"/>
    </row>
    <row r="24" ht="22" customHeight="1" spans="1:12">
      <c r="A24" s="3">
        <v>21</v>
      </c>
      <c r="B24" s="6" t="s">
        <v>45</v>
      </c>
      <c r="C24" s="6"/>
      <c r="D24" s="6"/>
      <c r="E24" s="7">
        <f>E23*3.093</f>
        <v>8285.65212</v>
      </c>
      <c r="F24" s="7">
        <f>F23*7.47</f>
        <v>25362.08424</v>
      </c>
      <c r="G24" s="7">
        <f>G23*0.03*0.4*78.5</f>
        <v>5046.93456</v>
      </c>
      <c r="H24" s="7">
        <f>H23*0.1*0.4*78.5</f>
        <v>12808.3112</v>
      </c>
      <c r="I24" s="7">
        <f>I23*3.73</f>
        <v>1044.57904</v>
      </c>
      <c r="J24" s="7"/>
      <c r="K24" s="3"/>
      <c r="L24" s="7">
        <f>E24+F24+G24+H24+I24</f>
        <v>52547.56116</v>
      </c>
    </row>
  </sheetData>
  <mergeCells count="1">
    <mergeCell ref="A1:L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华丕源</dc:creator>
  <cp:lastModifiedBy>hpy</cp:lastModifiedBy>
  <dcterms:created xsi:type="dcterms:W3CDTF">2023-05-12T11:15:00Z</dcterms:created>
  <dcterms:modified xsi:type="dcterms:W3CDTF">2025-03-17T03:10:53Z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2753081956914E7B8D0C17310615411B_12</vt:lpwstr>
  </property>
</Properties>
</file>