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767"/>
  </bookViews>
  <sheets>
    <sheet name="报价单" sheetId="4" r:id="rId1"/>
    <sheet name="Sheet1" sheetId="1" r:id="rId2"/>
    <sheet name="Sheet2" sheetId="2" r:id="rId3"/>
    <sheet name="Sheet3" sheetId="3" r:id="rId4"/>
  </sheets>
  <definedNames>
    <definedName name="_xlnm.Print_Area" localSheetId="0">报价单!$A$2:$O$58</definedName>
    <definedName name="_xlnm.Print_Titles" localSheetId="0">报价单!$2:$5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<sst xmlns="http://schemas.openxmlformats.org/spreadsheetml/2006/main" count="123" uniqueCount="54">
  <si>
    <t>工程开标记录表</t>
  </si>
  <si>
    <t>分包项目名称：浙石化2025炼油芳烃事业部大修(1#气提、2#硫磺、4#硫磺、4#溶剂)项目隐患消缺中补焊及管道技改劳务分包</t>
  </si>
  <si>
    <t>序号</t>
  </si>
  <si>
    <t>项目名称</t>
  </si>
  <si>
    <t>施工内容</t>
  </si>
  <si>
    <t>单位</t>
  </si>
  <si>
    <t>工程数量</t>
  </si>
  <si>
    <t>含税单价</t>
  </si>
  <si>
    <t>含税合价</t>
  </si>
  <si>
    <t>备注</t>
  </si>
  <si>
    <t>惠春晖</t>
  </si>
  <si>
    <t>甘良燕</t>
  </si>
  <si>
    <t>班组报价最低价</t>
  </si>
  <si>
    <t xml:space="preserve">单价(含税)   </t>
  </si>
  <si>
    <t xml:space="preserve">合价(含税)   </t>
  </si>
  <si>
    <t>第一次报价</t>
  </si>
  <si>
    <t>工作一</t>
  </si>
  <si>
    <t>（1#气提检修）隐患消缺中补焊及管道技改等（本项数据均为暂估，以现场实际为准）</t>
  </si>
  <si>
    <t>1#气提检修</t>
  </si>
  <si>
    <t>补焊</t>
  </si>
  <si>
    <t>处</t>
  </si>
  <si>
    <t>20处以内按350元/处，超出20处部分按550元/处计价</t>
  </si>
  <si>
    <t>碳钢管道安装（壁厚≤12mm）-碳钢/合金钢</t>
  </si>
  <si>
    <t>吋</t>
  </si>
  <si>
    <t>碳钢管道切割（壁厚≤12mm）-碳钢/合金钢</t>
  </si>
  <si>
    <t>不锈钢管道安装（壁厚≤12mm）</t>
  </si>
  <si>
    <t>不锈钢管道切割（壁厚≤12mm）</t>
  </si>
  <si>
    <t>管托及支架（现场制作安装）</t>
  </si>
  <si>
    <t>吨</t>
  </si>
  <si>
    <t>栏杆、扶手、平台、爬梯</t>
  </si>
  <si>
    <t>阀门安装公称直径≤DN200</t>
  </si>
  <si>
    <t>阀门安装公称直径＞DN200</t>
  </si>
  <si>
    <t>工作二</t>
  </si>
  <si>
    <t>（2#硫磺检修）隐患消缺中补焊及管道技改等（本项数据均为暂估，以现场实际为准）</t>
  </si>
  <si>
    <t>2#硫磺检修</t>
  </si>
  <si>
    <t>伴热管线安装</t>
  </si>
  <si>
    <t>m</t>
  </si>
  <si>
    <t>成品管托及支架</t>
  </si>
  <si>
    <t>钢结构制作安装</t>
  </si>
  <si>
    <t>钢结构安装(现场安装）</t>
  </si>
  <si>
    <t>格栅板安装</t>
  </si>
  <si>
    <t>设备重量≤5t</t>
  </si>
  <si>
    <t>5t ＜设备重量≤10t</t>
  </si>
  <si>
    <t>10t ＜设备重量≤20t</t>
  </si>
  <si>
    <t>20t ＜设备重量≤40t</t>
  </si>
  <si>
    <t>临时盲板制作</t>
  </si>
  <si>
    <t>阀门拆、装公称直径≤DN200</t>
  </si>
  <si>
    <t>阀门拆、装公称直径＞DN200</t>
  </si>
  <si>
    <t>工作三</t>
  </si>
  <si>
    <t>（4#硫磺检修）隐患消缺中补焊及管道技改等（本项数据均为暂估，以现场实际为准）</t>
  </si>
  <si>
    <t>4#硫磺检修</t>
  </si>
  <si>
    <t>1、以上含税价格包含3%税金和1.6%的劳务管理费及附加，含税价格包含甲方与业主合同规定的所有内容，班组承包除业主甲供主材外的所有费用，主材按业主和甲方约定的甲供料用量限额领料、垫片无损耗，超出规定限额部分按业主供应价格的120%从工程款中直接扣减。其中焊条辅料由甲方统一提供，乙方已了解相关情况并且同意相关价格(相关费用由乙方承担)，乙方现场按实签单使用，乙方使用的焊条辅料费用从进度款中直接扣减。如若施工班组不能按时完成相关任务，甲方有权将工作任务指派给第三方，并将第三方施工费用*1.2（其中20%为管理费）从乙方工程款中扣除，乙方不得有异议。乙方申报工程量超过最终审核金额的10%或审减金额累计超过10万，甲方将扣除乙方超出金额部分20%的工程款作为反索赔，除审核明细表外不需提供额外的证明材料。【例：申报工程量120万，最终审核金额100万，则扣款为（120-100*(1+10%））*20%=2万】
2、上述含税价格是全部制作安装工作内容的综合体现，乙方已充分考虑到有关定额、规定等的政策性变化和市场价格波动的影响，本价格均已包括了实施和完成合同项目所应计取的所有（包括但不限于）人工费、机械费、辅材费、安全文明施工费用（含安全带、防滑鞋等除安全网由甲方提供乙方搭设）、卫生清运、临时电缆电箱布置、现场监护、作业票开具及误工、配合现场小修改、工人意外伤害保险、现场安全劳保费用、进退场费、差旅费、通讯费、食宿费、社保费、材料设备卸车、多次转运、试压所需临时短接及试压盲板拆装、施工和生活水电费、劳务管理费、利润及验收配合、增值税及附加和其他税费等所有费用。保运费及施工过程中所含的安全文明施工费等一切除以上清单项中的其他费用。
3、乙方需提供进场特种作业人员（入场电工、架子工、起重工、仪表校验工、测量工、气割工等）、特种设备作业人员资料（入场焊工，区分管道焊工、结构焊工、普通焊工），身份证、特殊工种作业人员证书的复印件；计量器具、设备机具资料，此项包含乙方入场周期检定计量器具的检定报告，及其他器具的质量证明文件并按时提供及配合施工及质量验收过程中需提供的资料（如：①按期定时的施工数据统计信息上报，例如管道专业每日焊接数据信息；②需配合各专业施工过程资料的填写及确认；③需配合施工检验项目资料的填写及确认；④需配合项目控制点和其他节点质量验收、隐蔽验收等资料填写及确认；⑤提供给项目部完整的施工过程佐证资料）。
4、工作服、安全帽由甲方统一提供，费用在进度及结算时扣回。
5、食宿：工地食宿由乙方自行解决并承担费用。如有需要乙方可委托甲方提供住宿场地（费用由乙方承担）：宿舍按每间每月900元计（水电费另计），费用在乙方进度款及结算中扣回。
6、甲方仅提供至三级箱，从三级箱至用电设备（工具）皆由乙方承担。
7、建筑工程一切险保险费以最终完成产值的2.5‰计取。
8、若设备安装无法按吊机吊装，采用人工倒运，设备单价按清单单价的2倍计价。</t>
  </si>
  <si>
    <t>报价班组：</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</si>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</sst>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9"/>
      <color theme="1"/>
      <name val="宋体"/>
      <charset val="134"/>
      <scheme val="minor"/>
    </font>
    <font>
      <sz val="9"/>
      <color rgb="FFFF0000"/>
      <name val="宋体"/>
      <charset val="134"/>
      <scheme val="minor"/>
    </font>
    <font>
      <b/>
      <sz val="9"/>
      <color theme="1"/>
      <name val="宋体"/>
      <charset val="134"/>
      <scheme val="minor"/>
    </font>
    <font>
      <sz val="12"/>
      <color theme="1"/>
      <name val="黑体"/>
      <charset val="134"/>
    </font>
    <font>
      <b/>
      <sz val="10"/>
      <color theme="1"/>
      <name val="方正小标宋简体"/>
      <charset val="134"/>
    </font>
    <font>
      <b/>
      <sz val="10"/>
      <color theme="1"/>
      <name val="宋体"/>
      <charset val="134"/>
      <scheme val="minor"/>
    </font>
    <font>
      <sz val="10"/>
      <color theme="1"/>
      <name val="宋体"/>
      <charset val="134"/>
      <scheme val="minor"/>
    </font>
    <font>
      <sz val="10"/>
      <color theme="1"/>
      <name val="宋体"/>
      <charset val="134"/>
    </font>
    <font>
      <b/>
      <sz val="10"/>
      <name val="宋体"/>
      <charset val="134"/>
    </font>
    <font>
      <b/>
      <sz val="10"/>
      <color theme="1"/>
      <name val="宋体"/>
      <charset val="134"/>
    </font>
    <font>
      <sz val="11"/>
      <color rgb="FF000000"/>
      <name val="宋体"/>
      <charset val="134"/>
    </font>
    <font>
      <sz val="10"/>
      <name val="宋体"/>
      <charset val="134"/>
      <scheme val="minor"/>
    </font>
    <font>
      <sz val="10"/>
      <name val="宋体"/>
      <charset val="134"/>
    </font>
    <font>
      <sz val="10.5"/>
      <color rgb="FF000000"/>
      <name val="宋体"/>
      <charset val="134"/>
    </font>
    <font>
      <sz val="12"/>
      <name val="宋体"/>
      <charset val="134"/>
      <scheme val="minor"/>
    </font>
    <font>
      <sz val="12"/>
      <color rgb="FFFF0000"/>
      <name val="宋体"/>
      <charset val="134"/>
      <scheme val="minor"/>
    </font>
    <font>
      <sz val="10"/>
      <color rgb="FFFF0000"/>
      <name val="宋体"/>
      <charset val="134"/>
    </font>
    <font>
      <b/>
      <sz val="10"/>
      <color rgb="FFFF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3" borderId="17" applyNumberFormat="0" applyAlignment="0" applyProtection="0">
      <alignment vertical="center"/>
    </xf>
    <xf numFmtId="0" fontId="29" fillId="4" borderId="18" applyNumberFormat="0" applyAlignment="0" applyProtection="0">
      <alignment vertical="center"/>
    </xf>
    <xf numFmtId="0" fontId="30" fillId="4" borderId="17" applyNumberFormat="0" applyAlignment="0" applyProtection="0">
      <alignment vertical="center"/>
    </xf>
    <xf numFmtId="0" fontId="31" fillId="5"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5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1" xfId="0" applyFont="1" applyBorder="1" applyAlignment="1">
      <alignment horizontal="left" vertical="center" wrapText="1"/>
    </xf>
    <xf numFmtId="0" fontId="7" fillId="0" borderId="0" xfId="0" applyFont="1">
      <alignmen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2" xfId="0" applyFont="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9" fillId="0" borderId="2"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4" fillId="0" borderId="2" xfId="0" applyFont="1" applyBorder="1" applyAlignment="1">
      <alignment horizontal="center" vertical="center" wrapText="1"/>
    </xf>
    <xf numFmtId="0" fontId="11" fillId="0" borderId="5" xfId="0" applyFont="1" applyFill="1" applyBorder="1" applyAlignment="1">
      <alignment horizontal="center" vertical="center"/>
    </xf>
    <xf numFmtId="0" fontId="0" fillId="0" borderId="0" xfId="0" applyFont="1" applyFill="1" applyBorder="1" applyAlignment="1">
      <alignment horizontal="center" vertical="center" wrapText="1"/>
    </xf>
    <xf numFmtId="0" fontId="8" fillId="0" borderId="5" xfId="0" applyFont="1" applyBorder="1" applyAlignment="1">
      <alignment horizontal="center"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vertical="top" wrapText="1"/>
    </xf>
    <xf numFmtId="0" fontId="7" fillId="0" borderId="0" xfId="0" applyFont="1" applyAlignment="1">
      <alignmen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4"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2" xfId="0" applyNumberFormat="1" applyFont="1" applyFill="1" applyBorder="1" applyAlignment="1" applyProtection="1">
      <alignment horizontal="center" vertical="center" wrapText="1"/>
    </xf>
    <xf numFmtId="0" fontId="15"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9"/>
  <sheetViews>
    <sheetView showZeros="0" tabSelected="1" view="pageBreakPreview" zoomScaleNormal="100" topLeftCell="A2" workbookViewId="0">
      <pane xSplit="4" ySplit="5" topLeftCell="E23" activePane="bottomRight" state="frozen"/>
      <selection/>
      <selection pane="topRight"/>
      <selection pane="bottomLeft"/>
      <selection pane="bottomRight" activeCell="N41" sqref="N41"/>
    </sheetView>
  </sheetViews>
  <sheetFormatPr defaultColWidth="9" defaultRowHeight="14.4"/>
  <cols>
    <col min="1" max="1" width="9.80555555555556" customWidth="1"/>
    <col min="2" max="2" width="11.6203703703704" style="4" customWidth="1"/>
    <col min="3" max="3" width="36.1111111111111" customWidth="1"/>
    <col min="4" max="4" width="17.1111111111111" customWidth="1"/>
    <col min="5" max="5" width="15.287037037037" customWidth="1"/>
    <col min="6" max="6" width="11.1018518518519" hidden="1" customWidth="1"/>
    <col min="7" max="7" width="11.8888888888889" hidden="1" customWidth="1"/>
    <col min="8" max="8" width="10.3240740740741" hidden="1" customWidth="1"/>
    <col min="9" max="9" width="11.8888888888889" hidden="1" customWidth="1"/>
    <col min="10" max="11" width="14.6666666666667" hidden="1" customWidth="1"/>
    <col min="12" max="12" width="14.6666666666667" customWidth="1"/>
    <col min="13" max="13" width="13" customWidth="1"/>
    <col min="14" max="14" width="12.8055555555556" customWidth="1"/>
    <col min="15" max="15" width="11.3333333333333" hidden="1" customWidth="1"/>
    <col min="17" max="17" width="20.6296296296296" customWidth="1"/>
    <col min="18" max="19" width="14.3333333333333"/>
    <col min="20" max="20" width="12.8888888888889"/>
  </cols>
  <sheetData>
    <row r="1" ht="15.6" hidden="1" customHeight="1" spans="1:5">
      <c r="A1" s="5"/>
      <c r="B1" s="6"/>
      <c r="C1" s="5"/>
      <c r="D1" s="5"/>
      <c r="E1" s="5"/>
    </row>
    <row r="2" ht="13" customHeight="1" spans="1:14">
      <c r="A2" s="7" t="s">
        <v>0</v>
      </c>
      <c r="B2" s="8"/>
      <c r="C2" s="7"/>
      <c r="D2" s="7"/>
      <c r="E2" s="7"/>
      <c r="F2" s="7"/>
      <c r="G2" s="7"/>
      <c r="H2" s="7"/>
      <c r="I2" s="7"/>
      <c r="J2" s="7"/>
      <c r="K2" s="7"/>
      <c r="L2" s="7"/>
      <c r="M2" s="7"/>
      <c r="N2" s="7"/>
    </row>
    <row r="3" s="1" customFormat="1" ht="24" customHeight="1" spans="1:14">
      <c r="A3" s="9" t="s">
        <v>1</v>
      </c>
      <c r="B3" s="9"/>
      <c r="C3" s="9"/>
      <c r="D3" s="9"/>
      <c r="E3" s="9"/>
      <c r="F3" s="10"/>
      <c r="G3" s="10"/>
      <c r="H3" s="10"/>
      <c r="I3" s="10"/>
      <c r="J3" s="10"/>
      <c r="K3" s="10"/>
      <c r="L3" s="10"/>
      <c r="M3" s="10"/>
      <c r="N3" s="10"/>
    </row>
    <row r="4" s="1" customFormat="1" ht="21" customHeight="1" spans="1:14">
      <c r="A4" s="11" t="s">
        <v>2</v>
      </c>
      <c r="B4" s="11" t="s">
        <v>3</v>
      </c>
      <c r="C4" s="12" t="s">
        <v>4</v>
      </c>
      <c r="D4" s="11" t="s">
        <v>5</v>
      </c>
      <c r="E4" s="11" t="s">
        <v>6</v>
      </c>
      <c r="F4" s="11"/>
      <c r="G4" s="11"/>
      <c r="H4" s="11"/>
      <c r="I4" s="11"/>
      <c r="J4" s="45"/>
      <c r="K4" s="46"/>
      <c r="L4" s="46" t="s">
        <v>7</v>
      </c>
      <c r="M4" s="45" t="s">
        <v>8</v>
      </c>
      <c r="N4" s="24" t="s">
        <v>9</v>
      </c>
    </row>
    <row r="5" s="1" customFormat="1" ht="28" customHeight="1" spans="1:14">
      <c r="A5" s="11"/>
      <c r="B5" s="11"/>
      <c r="C5" s="13"/>
      <c r="D5" s="11"/>
      <c r="E5" s="11"/>
      <c r="F5" s="11" t="s">
        <v>10</v>
      </c>
      <c r="G5" s="11"/>
      <c r="H5" s="11" t="s">
        <v>11</v>
      </c>
      <c r="I5" s="11"/>
      <c r="J5" s="47" t="s">
        <v>12</v>
      </c>
      <c r="K5" s="48"/>
      <c r="L5" s="49"/>
      <c r="M5" s="50"/>
      <c r="N5" s="27"/>
    </row>
    <row r="6" s="1" customFormat="1" ht="22" customHeight="1" spans="1:14">
      <c r="A6" s="11"/>
      <c r="B6" s="11"/>
      <c r="C6" s="14"/>
      <c r="D6" s="11"/>
      <c r="E6" s="11"/>
      <c r="F6" s="15" t="s">
        <v>13</v>
      </c>
      <c r="G6" s="15" t="s">
        <v>14</v>
      </c>
      <c r="H6" s="15" t="s">
        <v>13</v>
      </c>
      <c r="I6" s="15" t="s">
        <v>14</v>
      </c>
      <c r="J6" s="51"/>
      <c r="K6" s="52"/>
      <c r="L6" s="52"/>
      <c r="M6" s="51"/>
      <c r="N6" s="37"/>
    </row>
    <row r="7" s="2" customFormat="1" ht="27" customHeight="1" spans="1:14">
      <c r="A7" s="16" t="s">
        <v>15</v>
      </c>
      <c r="B7" s="16"/>
      <c r="C7" s="16"/>
      <c r="D7" s="16"/>
      <c r="E7" s="16"/>
      <c r="F7" s="17"/>
      <c r="G7" s="16" t="e">
        <f>G8+G18+G40+#REF!</f>
        <v>#REF!</v>
      </c>
      <c r="H7" s="17"/>
      <c r="I7" s="16" t="e">
        <f>I8+I18+I40+#REF!</f>
        <v>#REF!</v>
      </c>
      <c r="J7" s="53"/>
      <c r="K7" s="16" t="e">
        <f>K8+K18+K40+#REF!</f>
        <v>#REF!</v>
      </c>
      <c r="L7" s="53"/>
      <c r="M7" s="16">
        <f>M8+M18+M40</f>
        <v>0</v>
      </c>
      <c r="N7" s="53"/>
    </row>
    <row r="8" s="3" customFormat="1" ht="27" customHeight="1" spans="1:14">
      <c r="A8" s="18" t="s">
        <v>16</v>
      </c>
      <c r="B8" s="19" t="s">
        <v>17</v>
      </c>
      <c r="C8" s="20"/>
      <c r="D8" s="21"/>
      <c r="E8" s="22"/>
      <c r="F8" s="22"/>
      <c r="G8" s="18">
        <f t="shared" ref="G8:K8" si="0">SUM(G9:G17)</f>
        <v>91764</v>
      </c>
      <c r="H8" s="22"/>
      <c r="I8" s="18">
        <f t="shared" si="0"/>
        <v>0</v>
      </c>
      <c r="J8" s="22"/>
      <c r="K8" s="54">
        <f t="shared" si="0"/>
        <v>83810</v>
      </c>
      <c r="L8" s="22"/>
      <c r="M8" s="17">
        <f>SUM(M9:M17)</f>
        <v>0</v>
      </c>
      <c r="N8" s="53"/>
    </row>
    <row r="9" s="1" customFormat="1" ht="57.6" spans="1:14">
      <c r="A9" s="23">
        <v>1</v>
      </c>
      <c r="B9" s="24" t="s">
        <v>18</v>
      </c>
      <c r="C9" s="25" t="s">
        <v>19</v>
      </c>
      <c r="D9" s="25" t="s">
        <v>20</v>
      </c>
      <c r="E9" s="25">
        <v>20</v>
      </c>
      <c r="F9" s="26">
        <v>300</v>
      </c>
      <c r="G9" s="11">
        <f t="shared" ref="G9:G17" si="1">ROUND(F9*$E9,2)</f>
        <v>6000</v>
      </c>
      <c r="H9" s="26">
        <v>0</v>
      </c>
      <c r="I9" s="11">
        <f t="shared" ref="I9:I17" si="2">ROUND(H9*$E9,2)</f>
        <v>0</v>
      </c>
      <c r="J9" s="26">
        <v>300</v>
      </c>
      <c r="K9" s="11">
        <f t="shared" ref="K9:K17" si="3">ROUND(J9*$E9,2)</f>
        <v>6000</v>
      </c>
      <c r="L9" s="55"/>
      <c r="M9" s="11">
        <f>ROUND(L9*$E9,2)</f>
        <v>0</v>
      </c>
      <c r="N9" s="34" t="s">
        <v>21</v>
      </c>
    </row>
    <row r="10" s="1" customFormat="1" ht="28.8" spans="1:14">
      <c r="A10" s="11">
        <v>2</v>
      </c>
      <c r="B10" s="27"/>
      <c r="C10" s="25" t="s">
        <v>22</v>
      </c>
      <c r="D10" s="25" t="s">
        <v>23</v>
      </c>
      <c r="E10" s="25">
        <v>180</v>
      </c>
      <c r="F10" s="28">
        <v>132</v>
      </c>
      <c r="G10" s="11">
        <f t="shared" si="1"/>
        <v>23760</v>
      </c>
      <c r="H10" s="28">
        <v>0</v>
      </c>
      <c r="I10" s="11">
        <f t="shared" si="2"/>
        <v>0</v>
      </c>
      <c r="J10" s="28">
        <v>118</v>
      </c>
      <c r="K10" s="11">
        <f t="shared" si="3"/>
        <v>21240</v>
      </c>
      <c r="L10" s="55"/>
      <c r="M10" s="56">
        <f t="shared" ref="M10:M17" si="4">E10*L10</f>
        <v>0</v>
      </c>
      <c r="N10" s="34"/>
    </row>
    <row r="11" s="2" customFormat="1" ht="28.8" spans="1:14">
      <c r="A11" s="29">
        <v>3</v>
      </c>
      <c r="B11" s="27"/>
      <c r="C11" s="25" t="s">
        <v>24</v>
      </c>
      <c r="D11" s="25" t="s">
        <v>23</v>
      </c>
      <c r="E11" s="25">
        <v>72</v>
      </c>
      <c r="F11" s="28">
        <v>53</v>
      </c>
      <c r="G11" s="11">
        <f t="shared" si="1"/>
        <v>3816</v>
      </c>
      <c r="H11" s="28">
        <v>0</v>
      </c>
      <c r="I11" s="11">
        <f t="shared" si="2"/>
        <v>0</v>
      </c>
      <c r="J11" s="28">
        <v>47</v>
      </c>
      <c r="K11" s="11">
        <f t="shared" si="3"/>
        <v>3384</v>
      </c>
      <c r="L11" s="55"/>
      <c r="M11" s="56">
        <f t="shared" si="4"/>
        <v>0</v>
      </c>
      <c r="N11" s="34"/>
    </row>
    <row r="12" s="2" customFormat="1" spans="1:14">
      <c r="A12" s="23">
        <v>4</v>
      </c>
      <c r="B12" s="27"/>
      <c r="C12" s="25" t="s">
        <v>25</v>
      </c>
      <c r="D12" s="25" t="s">
        <v>23</v>
      </c>
      <c r="E12" s="25">
        <v>270</v>
      </c>
      <c r="F12" s="28">
        <v>142</v>
      </c>
      <c r="G12" s="11">
        <f t="shared" si="1"/>
        <v>38340</v>
      </c>
      <c r="H12" s="28">
        <v>0</v>
      </c>
      <c r="I12" s="11">
        <f t="shared" si="2"/>
        <v>0</v>
      </c>
      <c r="J12" s="28">
        <v>128</v>
      </c>
      <c r="K12" s="11">
        <f t="shared" si="3"/>
        <v>34560</v>
      </c>
      <c r="L12" s="55"/>
      <c r="M12" s="56">
        <f t="shared" si="4"/>
        <v>0</v>
      </c>
      <c r="N12" s="34"/>
    </row>
    <row r="13" s="2" customFormat="1" spans="1:14">
      <c r="A13" s="11">
        <v>5</v>
      </c>
      <c r="B13" s="27"/>
      <c r="C13" s="25" t="s">
        <v>26</v>
      </c>
      <c r="D13" s="25" t="s">
        <v>23</v>
      </c>
      <c r="E13" s="25">
        <v>108</v>
      </c>
      <c r="F13" s="30">
        <v>56</v>
      </c>
      <c r="G13" s="11">
        <f t="shared" si="1"/>
        <v>6048</v>
      </c>
      <c r="H13" s="30">
        <v>0</v>
      </c>
      <c r="I13" s="11">
        <f t="shared" si="2"/>
        <v>0</v>
      </c>
      <c r="J13" s="28">
        <v>47</v>
      </c>
      <c r="K13" s="11">
        <f t="shared" si="3"/>
        <v>5076</v>
      </c>
      <c r="L13" s="55"/>
      <c r="M13" s="56">
        <f t="shared" si="4"/>
        <v>0</v>
      </c>
      <c r="N13" s="34"/>
    </row>
    <row r="14" s="2" customFormat="1" spans="1:14">
      <c r="A14" s="23">
        <v>6</v>
      </c>
      <c r="B14" s="27"/>
      <c r="C14" s="25" t="s">
        <v>27</v>
      </c>
      <c r="D14" s="25" t="s">
        <v>28</v>
      </c>
      <c r="E14" s="25">
        <v>1</v>
      </c>
      <c r="F14" s="22">
        <v>5500</v>
      </c>
      <c r="G14" s="11">
        <f t="shared" si="1"/>
        <v>5500</v>
      </c>
      <c r="H14" s="22">
        <v>0</v>
      </c>
      <c r="I14" s="11">
        <f t="shared" si="2"/>
        <v>0</v>
      </c>
      <c r="J14" s="18">
        <v>5500</v>
      </c>
      <c r="K14" s="11">
        <f t="shared" si="3"/>
        <v>5500</v>
      </c>
      <c r="L14" s="55"/>
      <c r="M14" s="56">
        <f t="shared" si="4"/>
        <v>0</v>
      </c>
      <c r="N14" s="34"/>
    </row>
    <row r="15" s="2" customFormat="1" spans="1:14">
      <c r="A15" s="11">
        <v>7</v>
      </c>
      <c r="B15" s="27"/>
      <c r="C15" s="25" t="s">
        <v>29</v>
      </c>
      <c r="D15" s="25" t="s">
        <v>28</v>
      </c>
      <c r="E15" s="25">
        <v>1</v>
      </c>
      <c r="F15" s="22">
        <v>6200</v>
      </c>
      <c r="G15" s="11">
        <f t="shared" si="1"/>
        <v>6200</v>
      </c>
      <c r="H15" s="22">
        <v>0</v>
      </c>
      <c r="I15" s="11">
        <f t="shared" si="2"/>
        <v>0</v>
      </c>
      <c r="J15" s="18">
        <v>6000</v>
      </c>
      <c r="K15" s="11">
        <f t="shared" si="3"/>
        <v>6000</v>
      </c>
      <c r="L15" s="55"/>
      <c r="M15" s="56">
        <f t="shared" si="4"/>
        <v>0</v>
      </c>
      <c r="N15" s="34"/>
    </row>
    <row r="16" s="2" customFormat="1" spans="1:14">
      <c r="A16" s="29">
        <v>8</v>
      </c>
      <c r="B16" s="27"/>
      <c r="C16" s="25" t="s">
        <v>30</v>
      </c>
      <c r="D16" s="25" t="s">
        <v>23</v>
      </c>
      <c r="E16" s="25">
        <v>10</v>
      </c>
      <c r="F16" s="22">
        <v>60</v>
      </c>
      <c r="G16" s="11">
        <f t="shared" si="1"/>
        <v>600</v>
      </c>
      <c r="H16" s="22">
        <v>0</v>
      </c>
      <c r="I16" s="11">
        <f t="shared" si="2"/>
        <v>0</v>
      </c>
      <c r="J16" s="18">
        <v>55</v>
      </c>
      <c r="K16" s="11">
        <f t="shared" si="3"/>
        <v>550</v>
      </c>
      <c r="L16" s="25"/>
      <c r="M16" s="56">
        <f t="shared" si="4"/>
        <v>0</v>
      </c>
      <c r="N16" s="34"/>
    </row>
    <row r="17" s="2" customFormat="1" spans="1:14">
      <c r="A17" s="23">
        <v>9</v>
      </c>
      <c r="B17" s="27"/>
      <c r="C17" s="25" t="s">
        <v>31</v>
      </c>
      <c r="D17" s="25" t="s">
        <v>23</v>
      </c>
      <c r="E17" s="25">
        <v>20</v>
      </c>
      <c r="F17" s="22">
        <v>75</v>
      </c>
      <c r="G17" s="11">
        <f t="shared" si="1"/>
        <v>1500</v>
      </c>
      <c r="H17" s="22">
        <v>0</v>
      </c>
      <c r="I17" s="11">
        <f t="shared" si="2"/>
        <v>0</v>
      </c>
      <c r="J17" s="18">
        <v>75</v>
      </c>
      <c r="K17" s="11">
        <f t="shared" si="3"/>
        <v>1500</v>
      </c>
      <c r="L17" s="25"/>
      <c r="M17" s="56">
        <f t="shared" si="4"/>
        <v>0</v>
      </c>
      <c r="N17" s="53"/>
    </row>
    <row r="18" s="2" customFormat="1" ht="22" customHeight="1" spans="1:15">
      <c r="A18" s="16" t="s">
        <v>32</v>
      </c>
      <c r="B18" s="31" t="s">
        <v>33</v>
      </c>
      <c r="C18" s="31"/>
      <c r="D18" s="31"/>
      <c r="E18" s="31"/>
      <c r="F18" s="22"/>
      <c r="G18" s="17">
        <f t="shared" ref="G18:K18" si="5">SUM(G19:G39)</f>
        <v>475300</v>
      </c>
      <c r="H18" s="22"/>
      <c r="I18" s="18">
        <f t="shared" si="5"/>
        <v>0</v>
      </c>
      <c r="J18" s="53"/>
      <c r="K18" s="54">
        <f t="shared" si="5"/>
        <v>435980</v>
      </c>
      <c r="L18" s="53"/>
      <c r="M18" s="17">
        <f>SUM(M19:M39)</f>
        <v>0</v>
      </c>
      <c r="N18" s="53"/>
      <c r="O18" s="2" t="e">
        <f t="shared" ref="O18:O55" si="6">G18/M18</f>
        <v>#DIV/0!</v>
      </c>
    </row>
    <row r="19" s="2" customFormat="1" ht="57.6" spans="1:14">
      <c r="A19" s="32">
        <v>1</v>
      </c>
      <c r="B19" s="23" t="s">
        <v>34</v>
      </c>
      <c r="C19" s="33" t="s">
        <v>19</v>
      </c>
      <c r="D19" s="25" t="s">
        <v>20</v>
      </c>
      <c r="E19" s="25">
        <v>20</v>
      </c>
      <c r="F19" s="23">
        <v>300</v>
      </c>
      <c r="G19" s="11">
        <f t="shared" ref="G19:G39" si="7">ROUND(F19*$E19,2)</f>
        <v>6000</v>
      </c>
      <c r="H19" s="23">
        <v>0</v>
      </c>
      <c r="I19" s="11">
        <f t="shared" ref="I19:I39" si="8">ROUND(H19*$E19,2)</f>
        <v>0</v>
      </c>
      <c r="J19" s="23">
        <v>300</v>
      </c>
      <c r="K19" s="11">
        <f t="shared" ref="K19:K39" si="9">ROUND(J19*$E19,2)</f>
        <v>6000</v>
      </c>
      <c r="L19" s="23"/>
      <c r="M19" s="56">
        <f t="shared" ref="M19:M39" si="10">E19*L19</f>
        <v>0</v>
      </c>
      <c r="N19" s="34" t="s">
        <v>21</v>
      </c>
    </row>
    <row r="20" s="2" customFormat="1" ht="28.8" spans="1:15">
      <c r="A20" s="32">
        <v>2</v>
      </c>
      <c r="B20" s="23"/>
      <c r="C20" s="33" t="s">
        <v>22</v>
      </c>
      <c r="D20" s="25" t="s">
        <v>23</v>
      </c>
      <c r="E20" s="25">
        <v>1800</v>
      </c>
      <c r="F20" s="23">
        <v>132</v>
      </c>
      <c r="G20" s="11">
        <f t="shared" si="7"/>
        <v>237600</v>
      </c>
      <c r="H20" s="23">
        <v>0</v>
      </c>
      <c r="I20" s="11">
        <f t="shared" si="8"/>
        <v>0</v>
      </c>
      <c r="J20" s="23">
        <v>118</v>
      </c>
      <c r="K20" s="11">
        <f t="shared" si="9"/>
        <v>212400</v>
      </c>
      <c r="L20" s="23"/>
      <c r="M20" s="56">
        <f t="shared" si="10"/>
        <v>0</v>
      </c>
      <c r="N20" s="53"/>
      <c r="O20" s="2" t="e">
        <f t="shared" si="6"/>
        <v>#DIV/0!</v>
      </c>
    </row>
    <row r="21" s="2" customFormat="1" ht="28.8" spans="1:15">
      <c r="A21" s="32">
        <v>3</v>
      </c>
      <c r="B21" s="23"/>
      <c r="C21" s="33" t="s">
        <v>24</v>
      </c>
      <c r="D21" s="25" t="s">
        <v>23</v>
      </c>
      <c r="E21" s="25">
        <v>540</v>
      </c>
      <c r="F21" s="22">
        <v>53</v>
      </c>
      <c r="G21" s="11">
        <f t="shared" si="7"/>
        <v>28620</v>
      </c>
      <c r="H21" s="23">
        <v>0</v>
      </c>
      <c r="I21" s="11">
        <f t="shared" si="8"/>
        <v>0</v>
      </c>
      <c r="J21" s="23">
        <v>47</v>
      </c>
      <c r="K21" s="11">
        <f t="shared" si="9"/>
        <v>25380</v>
      </c>
      <c r="L21" s="23"/>
      <c r="M21" s="56">
        <f t="shared" si="10"/>
        <v>0</v>
      </c>
      <c r="N21" s="53"/>
      <c r="O21" s="2" t="e">
        <f t="shared" si="6"/>
        <v>#DIV/0!</v>
      </c>
    </row>
    <row r="22" s="2" customFormat="1" spans="1:15">
      <c r="A22" s="32">
        <v>4</v>
      </c>
      <c r="B22" s="23"/>
      <c r="C22" s="33" t="s">
        <v>25</v>
      </c>
      <c r="D22" s="25" t="s">
        <v>23</v>
      </c>
      <c r="E22" s="25">
        <v>400</v>
      </c>
      <c r="F22" s="22">
        <v>142</v>
      </c>
      <c r="G22" s="11">
        <f t="shared" si="7"/>
        <v>56800</v>
      </c>
      <c r="H22" s="23">
        <v>0</v>
      </c>
      <c r="I22" s="11">
        <f t="shared" si="8"/>
        <v>0</v>
      </c>
      <c r="J22" s="23">
        <v>128</v>
      </c>
      <c r="K22" s="11">
        <f t="shared" si="9"/>
        <v>51200</v>
      </c>
      <c r="L22" s="23"/>
      <c r="M22" s="56">
        <f t="shared" si="10"/>
        <v>0</v>
      </c>
      <c r="N22" s="53"/>
      <c r="O22" s="2" t="e">
        <f t="shared" si="6"/>
        <v>#DIV/0!</v>
      </c>
    </row>
    <row r="23" s="2" customFormat="1" spans="1:15">
      <c r="A23" s="32">
        <v>5</v>
      </c>
      <c r="B23" s="23"/>
      <c r="C23" s="33" t="s">
        <v>26</v>
      </c>
      <c r="D23" s="25" t="s">
        <v>23</v>
      </c>
      <c r="E23" s="25">
        <v>120</v>
      </c>
      <c r="F23" s="22">
        <v>56</v>
      </c>
      <c r="G23" s="11">
        <f t="shared" si="7"/>
        <v>6720</v>
      </c>
      <c r="H23" s="23">
        <v>0</v>
      </c>
      <c r="I23" s="11">
        <f t="shared" si="8"/>
        <v>0</v>
      </c>
      <c r="J23" s="23">
        <v>47</v>
      </c>
      <c r="K23" s="11">
        <f t="shared" si="9"/>
        <v>5640</v>
      </c>
      <c r="L23" s="23"/>
      <c r="M23" s="56">
        <f t="shared" si="10"/>
        <v>0</v>
      </c>
      <c r="N23" s="53"/>
      <c r="O23" s="2" t="e">
        <f t="shared" si="6"/>
        <v>#DIV/0!</v>
      </c>
    </row>
    <row r="24" s="2" customFormat="1" spans="1:15">
      <c r="A24" s="32">
        <v>6</v>
      </c>
      <c r="B24" s="23"/>
      <c r="C24" s="33" t="s">
        <v>35</v>
      </c>
      <c r="D24" s="25" t="s">
        <v>36</v>
      </c>
      <c r="E24" s="25">
        <v>300</v>
      </c>
      <c r="F24" s="22">
        <v>35</v>
      </c>
      <c r="G24" s="11">
        <f t="shared" si="7"/>
        <v>10500</v>
      </c>
      <c r="H24" s="23">
        <v>0</v>
      </c>
      <c r="I24" s="11">
        <f t="shared" si="8"/>
        <v>0</v>
      </c>
      <c r="J24" s="23">
        <v>35</v>
      </c>
      <c r="K24" s="11">
        <f t="shared" si="9"/>
        <v>10500</v>
      </c>
      <c r="L24" s="23"/>
      <c r="M24" s="56">
        <f t="shared" si="10"/>
        <v>0</v>
      </c>
      <c r="N24" s="53"/>
      <c r="O24" s="2" t="e">
        <f t="shared" si="6"/>
        <v>#DIV/0!</v>
      </c>
    </row>
    <row r="25" s="2" customFormat="1" spans="1:15">
      <c r="A25" s="32">
        <v>7</v>
      </c>
      <c r="B25" s="23"/>
      <c r="C25" s="33" t="s">
        <v>37</v>
      </c>
      <c r="D25" s="25" t="s">
        <v>28</v>
      </c>
      <c r="E25" s="25">
        <v>1</v>
      </c>
      <c r="F25" s="22">
        <v>3150</v>
      </c>
      <c r="G25" s="11">
        <f t="shared" si="7"/>
        <v>3150</v>
      </c>
      <c r="H25" s="23">
        <v>0</v>
      </c>
      <c r="I25" s="11">
        <f t="shared" si="8"/>
        <v>0</v>
      </c>
      <c r="J25" s="23">
        <v>2000</v>
      </c>
      <c r="K25" s="11">
        <f t="shared" si="9"/>
        <v>2000</v>
      </c>
      <c r="L25" s="23"/>
      <c r="M25" s="56">
        <f t="shared" si="10"/>
        <v>0</v>
      </c>
      <c r="N25" s="53"/>
      <c r="O25" s="2" t="e">
        <f t="shared" si="6"/>
        <v>#DIV/0!</v>
      </c>
    </row>
    <row r="26" s="2" customFormat="1" spans="1:15">
      <c r="A26" s="32">
        <v>8</v>
      </c>
      <c r="B26" s="23"/>
      <c r="C26" s="33" t="s">
        <v>27</v>
      </c>
      <c r="D26" s="25" t="s">
        <v>28</v>
      </c>
      <c r="E26" s="25">
        <v>2</v>
      </c>
      <c r="F26" s="22">
        <v>5500</v>
      </c>
      <c r="G26" s="11">
        <f t="shared" si="7"/>
        <v>11000</v>
      </c>
      <c r="H26" s="23">
        <v>0</v>
      </c>
      <c r="I26" s="11">
        <f t="shared" si="8"/>
        <v>0</v>
      </c>
      <c r="J26" s="22">
        <v>5500</v>
      </c>
      <c r="K26" s="11">
        <f t="shared" si="9"/>
        <v>11000</v>
      </c>
      <c r="L26" s="23"/>
      <c r="M26" s="56">
        <f t="shared" si="10"/>
        <v>0</v>
      </c>
      <c r="N26" s="53"/>
      <c r="O26" s="2" t="e">
        <f t="shared" si="6"/>
        <v>#DIV/0!</v>
      </c>
    </row>
    <row r="27" s="2" customFormat="1" spans="1:15">
      <c r="A27" s="32">
        <v>9</v>
      </c>
      <c r="B27" s="23"/>
      <c r="C27" s="33" t="s">
        <v>38</v>
      </c>
      <c r="D27" s="25" t="s">
        <v>28</v>
      </c>
      <c r="E27" s="25">
        <v>3</v>
      </c>
      <c r="F27" s="22">
        <v>4300</v>
      </c>
      <c r="G27" s="11">
        <f t="shared" si="7"/>
        <v>12900</v>
      </c>
      <c r="H27" s="23">
        <v>0</v>
      </c>
      <c r="I27" s="11">
        <f t="shared" si="8"/>
        <v>0</v>
      </c>
      <c r="J27" s="22">
        <v>4300</v>
      </c>
      <c r="K27" s="11">
        <f t="shared" si="9"/>
        <v>12900</v>
      </c>
      <c r="L27" s="23"/>
      <c r="M27" s="56">
        <f t="shared" si="10"/>
        <v>0</v>
      </c>
      <c r="N27" s="53"/>
      <c r="O27" s="2" t="e">
        <f t="shared" si="6"/>
        <v>#DIV/0!</v>
      </c>
    </row>
    <row r="28" s="2" customFormat="1" spans="1:15">
      <c r="A28" s="32">
        <v>10</v>
      </c>
      <c r="B28" s="23"/>
      <c r="C28" s="33" t="s">
        <v>39</v>
      </c>
      <c r="D28" s="25" t="s">
        <v>28</v>
      </c>
      <c r="E28" s="25">
        <v>2</v>
      </c>
      <c r="F28" s="22">
        <v>3100</v>
      </c>
      <c r="G28" s="11">
        <f t="shared" si="7"/>
        <v>6200</v>
      </c>
      <c r="H28" s="22">
        <v>0</v>
      </c>
      <c r="I28" s="11">
        <f t="shared" si="8"/>
        <v>0</v>
      </c>
      <c r="J28" s="22">
        <v>2800</v>
      </c>
      <c r="K28" s="11">
        <f t="shared" si="9"/>
        <v>5600</v>
      </c>
      <c r="L28" s="23"/>
      <c r="M28" s="56">
        <f t="shared" si="10"/>
        <v>0</v>
      </c>
      <c r="N28" s="53"/>
      <c r="O28" s="2" t="e">
        <f t="shared" si="6"/>
        <v>#DIV/0!</v>
      </c>
    </row>
    <row r="29" s="2" customFormat="1" spans="1:15">
      <c r="A29" s="32">
        <v>11</v>
      </c>
      <c r="B29" s="23"/>
      <c r="C29" s="33" t="s">
        <v>29</v>
      </c>
      <c r="D29" s="25" t="s">
        <v>28</v>
      </c>
      <c r="E29" s="25">
        <v>1</v>
      </c>
      <c r="F29" s="22">
        <v>6200</v>
      </c>
      <c r="G29" s="11">
        <f t="shared" si="7"/>
        <v>6200</v>
      </c>
      <c r="H29" s="22">
        <v>0</v>
      </c>
      <c r="I29" s="11">
        <f t="shared" si="8"/>
        <v>0</v>
      </c>
      <c r="J29" s="22">
        <v>6000</v>
      </c>
      <c r="K29" s="11">
        <f t="shared" si="9"/>
        <v>6000</v>
      </c>
      <c r="L29" s="23"/>
      <c r="M29" s="56">
        <f t="shared" si="10"/>
        <v>0</v>
      </c>
      <c r="N29" s="53"/>
      <c r="O29" s="2" t="e">
        <f t="shared" si="6"/>
        <v>#DIV/0!</v>
      </c>
    </row>
    <row r="30" s="2" customFormat="1" spans="1:15">
      <c r="A30" s="32">
        <v>12</v>
      </c>
      <c r="B30" s="23"/>
      <c r="C30" s="33" t="s">
        <v>40</v>
      </c>
      <c r="D30" s="25" t="s">
        <v>28</v>
      </c>
      <c r="E30" s="25">
        <v>1</v>
      </c>
      <c r="F30" s="22">
        <v>950</v>
      </c>
      <c r="G30" s="11">
        <f t="shared" si="7"/>
        <v>950</v>
      </c>
      <c r="H30" s="22">
        <v>0</v>
      </c>
      <c r="I30" s="11">
        <f t="shared" si="8"/>
        <v>0</v>
      </c>
      <c r="J30" s="22">
        <v>950</v>
      </c>
      <c r="K30" s="11">
        <f t="shared" si="9"/>
        <v>950</v>
      </c>
      <c r="L30" s="23"/>
      <c r="M30" s="56">
        <f t="shared" si="10"/>
        <v>0</v>
      </c>
      <c r="N30" s="53"/>
      <c r="O30" s="2" t="e">
        <f t="shared" si="6"/>
        <v>#DIV/0!</v>
      </c>
    </row>
    <row r="31" s="2" customFormat="1" spans="1:15">
      <c r="A31" s="32">
        <v>13</v>
      </c>
      <c r="B31" s="23"/>
      <c r="C31" s="33" t="s">
        <v>30</v>
      </c>
      <c r="D31" s="25" t="s">
        <v>23</v>
      </c>
      <c r="E31" s="25">
        <v>50</v>
      </c>
      <c r="F31" s="22">
        <v>60</v>
      </c>
      <c r="G31" s="11">
        <f t="shared" si="7"/>
        <v>3000</v>
      </c>
      <c r="H31" s="22">
        <v>0</v>
      </c>
      <c r="I31" s="11">
        <f t="shared" si="8"/>
        <v>0</v>
      </c>
      <c r="J31" s="22">
        <v>55</v>
      </c>
      <c r="K31" s="11">
        <f t="shared" si="9"/>
        <v>2750</v>
      </c>
      <c r="L31" s="23"/>
      <c r="M31" s="56">
        <f t="shared" si="10"/>
        <v>0</v>
      </c>
      <c r="N31" s="53"/>
      <c r="O31" s="2" t="e">
        <f t="shared" si="6"/>
        <v>#DIV/0!</v>
      </c>
    </row>
    <row r="32" s="2" customFormat="1" spans="1:15">
      <c r="A32" s="32">
        <v>14</v>
      </c>
      <c r="B32" s="23"/>
      <c r="C32" s="33" t="s">
        <v>31</v>
      </c>
      <c r="D32" s="25" t="s">
        <v>23</v>
      </c>
      <c r="E32" s="25">
        <v>50</v>
      </c>
      <c r="F32" s="22">
        <v>75</v>
      </c>
      <c r="G32" s="11">
        <f t="shared" si="7"/>
        <v>3750</v>
      </c>
      <c r="H32" s="22">
        <v>0</v>
      </c>
      <c r="I32" s="11">
        <f t="shared" si="8"/>
        <v>0</v>
      </c>
      <c r="J32" s="22">
        <v>75</v>
      </c>
      <c r="K32" s="11">
        <f t="shared" si="9"/>
        <v>3750</v>
      </c>
      <c r="L32" s="23"/>
      <c r="M32" s="56">
        <f t="shared" si="10"/>
        <v>0</v>
      </c>
      <c r="N32" s="53"/>
      <c r="O32" s="2" t="e">
        <f t="shared" si="6"/>
        <v>#DIV/0!</v>
      </c>
    </row>
    <row r="33" s="2" customFormat="1" spans="1:15">
      <c r="A33" s="32">
        <v>15</v>
      </c>
      <c r="B33" s="23"/>
      <c r="C33" s="33" t="s">
        <v>41</v>
      </c>
      <c r="D33" s="25" t="s">
        <v>28</v>
      </c>
      <c r="E33" s="34">
        <v>5</v>
      </c>
      <c r="F33" s="22">
        <v>750</v>
      </c>
      <c r="G33" s="11">
        <f t="shared" si="7"/>
        <v>3750</v>
      </c>
      <c r="H33" s="22">
        <v>0</v>
      </c>
      <c r="I33" s="11">
        <f t="shared" si="8"/>
        <v>0</v>
      </c>
      <c r="J33" s="22">
        <v>750</v>
      </c>
      <c r="K33" s="11">
        <f t="shared" si="9"/>
        <v>3750</v>
      </c>
      <c r="L33" s="23"/>
      <c r="M33" s="56">
        <f t="shared" si="10"/>
        <v>0</v>
      </c>
      <c r="N33" s="53"/>
      <c r="O33" s="2" t="e">
        <f t="shared" si="6"/>
        <v>#DIV/0!</v>
      </c>
    </row>
    <row r="34" s="2" customFormat="1" spans="1:15">
      <c r="A34" s="32">
        <v>16</v>
      </c>
      <c r="B34" s="23"/>
      <c r="C34" s="33" t="s">
        <v>42</v>
      </c>
      <c r="D34" s="25" t="s">
        <v>28</v>
      </c>
      <c r="E34" s="34">
        <v>5</v>
      </c>
      <c r="F34" s="22">
        <v>600</v>
      </c>
      <c r="G34" s="11">
        <f t="shared" si="7"/>
        <v>3000</v>
      </c>
      <c r="H34" s="22">
        <v>0</v>
      </c>
      <c r="I34" s="11">
        <f t="shared" si="8"/>
        <v>0</v>
      </c>
      <c r="J34" s="22">
        <v>600</v>
      </c>
      <c r="K34" s="11">
        <f t="shared" si="9"/>
        <v>3000</v>
      </c>
      <c r="L34" s="23"/>
      <c r="M34" s="56">
        <f t="shared" si="10"/>
        <v>0</v>
      </c>
      <c r="N34" s="53"/>
      <c r="O34" s="2" t="e">
        <f t="shared" si="6"/>
        <v>#DIV/0!</v>
      </c>
    </row>
    <row r="35" s="2" customFormat="1" spans="1:15">
      <c r="A35" s="32">
        <v>17</v>
      </c>
      <c r="B35" s="23"/>
      <c r="C35" s="33" t="s">
        <v>43</v>
      </c>
      <c r="D35" s="25" t="s">
        <v>28</v>
      </c>
      <c r="E35" s="34">
        <v>20</v>
      </c>
      <c r="F35" s="22">
        <v>480</v>
      </c>
      <c r="G35" s="11">
        <f t="shared" si="7"/>
        <v>9600</v>
      </c>
      <c r="H35" s="22">
        <v>0</v>
      </c>
      <c r="I35" s="11">
        <f t="shared" si="8"/>
        <v>0</v>
      </c>
      <c r="J35" s="22">
        <v>480</v>
      </c>
      <c r="K35" s="11">
        <f t="shared" si="9"/>
        <v>9600</v>
      </c>
      <c r="L35" s="23"/>
      <c r="M35" s="56">
        <f t="shared" si="10"/>
        <v>0</v>
      </c>
      <c r="N35" s="53"/>
      <c r="O35" s="2" t="e">
        <f t="shared" si="6"/>
        <v>#DIV/0!</v>
      </c>
    </row>
    <row r="36" s="2" customFormat="1" spans="1:15">
      <c r="A36" s="32">
        <v>18</v>
      </c>
      <c r="B36" s="23"/>
      <c r="C36" s="33" t="s">
        <v>44</v>
      </c>
      <c r="D36" s="25" t="s">
        <v>28</v>
      </c>
      <c r="E36" s="34">
        <v>30</v>
      </c>
      <c r="F36" s="22">
        <v>300</v>
      </c>
      <c r="G36" s="11">
        <f t="shared" si="7"/>
        <v>9000</v>
      </c>
      <c r="H36" s="22">
        <v>0</v>
      </c>
      <c r="I36" s="11">
        <f t="shared" si="8"/>
        <v>0</v>
      </c>
      <c r="J36" s="22">
        <v>300</v>
      </c>
      <c r="K36" s="11">
        <f t="shared" si="9"/>
        <v>9000</v>
      </c>
      <c r="L36" s="23"/>
      <c r="M36" s="56">
        <f t="shared" si="10"/>
        <v>0</v>
      </c>
      <c r="N36" s="53"/>
      <c r="O36" s="2" t="e">
        <f t="shared" si="6"/>
        <v>#DIV/0!</v>
      </c>
    </row>
    <row r="37" s="2" customFormat="1" spans="1:15">
      <c r="A37" s="32">
        <v>19</v>
      </c>
      <c r="B37" s="23"/>
      <c r="C37" s="33" t="s">
        <v>45</v>
      </c>
      <c r="D37" s="25" t="s">
        <v>23</v>
      </c>
      <c r="E37" s="25">
        <v>100</v>
      </c>
      <c r="F37" s="22">
        <v>40</v>
      </c>
      <c r="G37" s="11">
        <f t="shared" si="7"/>
        <v>4000</v>
      </c>
      <c r="H37" s="22">
        <v>0</v>
      </c>
      <c r="I37" s="11">
        <f t="shared" si="8"/>
        <v>0</v>
      </c>
      <c r="J37" s="22">
        <v>20</v>
      </c>
      <c r="K37" s="11">
        <f t="shared" si="9"/>
        <v>2000</v>
      </c>
      <c r="L37" s="23"/>
      <c r="M37" s="56">
        <f t="shared" si="10"/>
        <v>0</v>
      </c>
      <c r="N37" s="53"/>
      <c r="O37" s="2" t="e">
        <f t="shared" si="6"/>
        <v>#DIV/0!</v>
      </c>
    </row>
    <row r="38" s="2" customFormat="1" spans="1:15">
      <c r="A38" s="32">
        <v>20</v>
      </c>
      <c r="B38" s="23"/>
      <c r="C38" s="33" t="s">
        <v>46</v>
      </c>
      <c r="D38" s="25" t="s">
        <v>23</v>
      </c>
      <c r="E38" s="25">
        <v>408</v>
      </c>
      <c r="F38" s="22">
        <v>95</v>
      </c>
      <c r="G38" s="11">
        <f t="shared" si="7"/>
        <v>38760</v>
      </c>
      <c r="H38" s="22">
        <v>0</v>
      </c>
      <c r="I38" s="11">
        <f t="shared" si="8"/>
        <v>0</v>
      </c>
      <c r="J38" s="22">
        <v>95</v>
      </c>
      <c r="K38" s="11">
        <f t="shared" si="9"/>
        <v>38760</v>
      </c>
      <c r="L38" s="23"/>
      <c r="M38" s="56">
        <f t="shared" si="10"/>
        <v>0</v>
      </c>
      <c r="N38" s="53"/>
      <c r="O38" s="2" t="e">
        <f t="shared" si="6"/>
        <v>#DIV/0!</v>
      </c>
    </row>
    <row r="39" s="2" customFormat="1" spans="1:15">
      <c r="A39" s="32">
        <v>21</v>
      </c>
      <c r="B39" s="23"/>
      <c r="C39" s="33" t="s">
        <v>47</v>
      </c>
      <c r="D39" s="25" t="s">
        <v>23</v>
      </c>
      <c r="E39" s="25">
        <v>120</v>
      </c>
      <c r="F39" s="22">
        <v>115</v>
      </c>
      <c r="G39" s="11">
        <f t="shared" si="7"/>
        <v>13800</v>
      </c>
      <c r="H39" s="22">
        <v>0</v>
      </c>
      <c r="I39" s="11">
        <f t="shared" si="8"/>
        <v>0</v>
      </c>
      <c r="J39" s="22">
        <v>115</v>
      </c>
      <c r="K39" s="11">
        <f t="shared" si="9"/>
        <v>13800</v>
      </c>
      <c r="L39" s="23"/>
      <c r="M39" s="56">
        <f t="shared" si="10"/>
        <v>0</v>
      </c>
      <c r="N39" s="53"/>
      <c r="O39" s="2" t="e">
        <f t="shared" si="6"/>
        <v>#DIV/0!</v>
      </c>
    </row>
    <row r="40" s="2" customFormat="1" ht="33" customHeight="1" spans="1:15">
      <c r="A40" s="18" t="s">
        <v>48</v>
      </c>
      <c r="B40" s="19" t="s">
        <v>49</v>
      </c>
      <c r="C40" s="20"/>
      <c r="D40" s="21"/>
      <c r="E40" s="22"/>
      <c r="F40" s="22"/>
      <c r="G40" s="18">
        <f t="shared" ref="G40:K40" si="11">SUM(G41:G55)</f>
        <v>459990</v>
      </c>
      <c r="H40" s="22"/>
      <c r="I40" s="18">
        <f t="shared" si="11"/>
        <v>0</v>
      </c>
      <c r="J40" s="22"/>
      <c r="K40" s="54">
        <f t="shared" si="11"/>
        <v>420960</v>
      </c>
      <c r="L40" s="22"/>
      <c r="M40" s="17">
        <f>SUM(M41:M55)</f>
        <v>0</v>
      </c>
      <c r="N40" s="53"/>
      <c r="O40" s="2" t="e">
        <f t="shared" si="6"/>
        <v>#DIV/0!</v>
      </c>
    </row>
    <row r="41" s="2" customFormat="1" ht="57.6" spans="1:15">
      <c r="A41" s="23">
        <v>1</v>
      </c>
      <c r="B41" s="24" t="s">
        <v>50</v>
      </c>
      <c r="C41" s="25" t="s">
        <v>19</v>
      </c>
      <c r="D41" s="35" t="s">
        <v>20</v>
      </c>
      <c r="E41" s="25">
        <v>20</v>
      </c>
      <c r="F41" s="23">
        <v>300</v>
      </c>
      <c r="G41" s="11">
        <f t="shared" ref="G41:G55" si="12">ROUND(F41*$E41,2)</f>
        <v>6000</v>
      </c>
      <c r="H41" s="30">
        <v>0</v>
      </c>
      <c r="I41" s="56"/>
      <c r="J41" s="23">
        <v>300</v>
      </c>
      <c r="K41" s="11">
        <f t="shared" ref="K41:K55" si="13">ROUND(J41*$E41,2)</f>
        <v>6000</v>
      </c>
      <c r="L41" s="57"/>
      <c r="M41" s="56">
        <f t="shared" ref="M41:M55" si="14">E41*L41</f>
        <v>0</v>
      </c>
      <c r="N41" s="34" t="s">
        <v>21</v>
      </c>
      <c r="O41" s="2" t="e">
        <f t="shared" si="6"/>
        <v>#DIV/0!</v>
      </c>
    </row>
    <row r="42" s="2" customFormat="1" ht="28.8" spans="1:15">
      <c r="A42" s="11">
        <v>2</v>
      </c>
      <c r="B42" s="27"/>
      <c r="C42" s="25" t="s">
        <v>22</v>
      </c>
      <c r="D42" s="25" t="s">
        <v>23</v>
      </c>
      <c r="E42" s="25">
        <v>1535</v>
      </c>
      <c r="F42" s="23">
        <v>132</v>
      </c>
      <c r="G42" s="11">
        <f t="shared" si="12"/>
        <v>202620</v>
      </c>
      <c r="H42" s="30">
        <v>0</v>
      </c>
      <c r="I42" s="11">
        <f t="shared" ref="I42:I55" si="15">ROUND(H42*$E42,2)</f>
        <v>0</v>
      </c>
      <c r="J42" s="28">
        <v>118</v>
      </c>
      <c r="K42" s="11">
        <f t="shared" si="13"/>
        <v>181130</v>
      </c>
      <c r="L42" s="56"/>
      <c r="M42" s="56">
        <f t="shared" si="14"/>
        <v>0</v>
      </c>
      <c r="N42" s="53"/>
      <c r="O42" s="2" t="e">
        <f t="shared" si="6"/>
        <v>#DIV/0!</v>
      </c>
    </row>
    <row r="43" s="2" customFormat="1" ht="28.8" spans="1:15">
      <c r="A43" s="29">
        <v>3</v>
      </c>
      <c r="B43" s="27"/>
      <c r="C43" s="25" t="s">
        <v>24</v>
      </c>
      <c r="D43" s="25" t="s">
        <v>23</v>
      </c>
      <c r="E43" s="25">
        <v>450</v>
      </c>
      <c r="F43" s="23">
        <v>53</v>
      </c>
      <c r="G43" s="11">
        <f t="shared" si="12"/>
        <v>23850</v>
      </c>
      <c r="H43" s="30">
        <v>0</v>
      </c>
      <c r="I43" s="11">
        <f t="shared" si="15"/>
        <v>0</v>
      </c>
      <c r="J43" s="29">
        <v>47</v>
      </c>
      <c r="K43" s="11">
        <f t="shared" si="13"/>
        <v>21150</v>
      </c>
      <c r="L43" s="56"/>
      <c r="M43" s="56">
        <f t="shared" si="14"/>
        <v>0</v>
      </c>
      <c r="N43" s="53"/>
      <c r="O43" s="2" t="e">
        <f t="shared" si="6"/>
        <v>#DIV/0!</v>
      </c>
    </row>
    <row r="44" s="2" customFormat="1" spans="1:15">
      <c r="A44" s="23">
        <v>4</v>
      </c>
      <c r="B44" s="27"/>
      <c r="C44" s="25" t="s">
        <v>25</v>
      </c>
      <c r="D44" s="25" t="s">
        <v>23</v>
      </c>
      <c r="E44" s="25">
        <v>600</v>
      </c>
      <c r="F44" s="22">
        <v>142</v>
      </c>
      <c r="G44" s="11">
        <f t="shared" si="12"/>
        <v>85200</v>
      </c>
      <c r="H44" s="22">
        <v>0</v>
      </c>
      <c r="I44" s="11">
        <f t="shared" si="15"/>
        <v>0</v>
      </c>
      <c r="J44" s="18">
        <v>128</v>
      </c>
      <c r="K44" s="11">
        <f t="shared" si="13"/>
        <v>76800</v>
      </c>
      <c r="L44" s="30"/>
      <c r="M44" s="56">
        <f t="shared" si="14"/>
        <v>0</v>
      </c>
      <c r="N44" s="53"/>
      <c r="O44" s="2" t="e">
        <f t="shared" si="6"/>
        <v>#DIV/0!</v>
      </c>
    </row>
    <row r="45" s="2" customFormat="1" spans="1:15">
      <c r="A45" s="11">
        <v>5</v>
      </c>
      <c r="B45" s="27"/>
      <c r="C45" s="25" t="s">
        <v>26</v>
      </c>
      <c r="D45" s="25" t="s">
        <v>23</v>
      </c>
      <c r="E45" s="25">
        <v>150</v>
      </c>
      <c r="F45" s="22">
        <v>56</v>
      </c>
      <c r="G45" s="11">
        <f t="shared" si="12"/>
        <v>8400</v>
      </c>
      <c r="H45" s="22">
        <v>0</v>
      </c>
      <c r="I45" s="11">
        <f t="shared" si="15"/>
        <v>0</v>
      </c>
      <c r="J45" s="18">
        <v>47</v>
      </c>
      <c r="K45" s="11">
        <f t="shared" si="13"/>
        <v>7050</v>
      </c>
      <c r="L45" s="30"/>
      <c r="M45" s="56">
        <f t="shared" si="14"/>
        <v>0</v>
      </c>
      <c r="N45" s="53"/>
      <c r="O45" s="2" t="e">
        <f t="shared" si="6"/>
        <v>#DIV/0!</v>
      </c>
    </row>
    <row r="46" s="2" customFormat="1" spans="1:15">
      <c r="A46" s="23">
        <v>6</v>
      </c>
      <c r="B46" s="27"/>
      <c r="C46" s="25" t="s">
        <v>35</v>
      </c>
      <c r="D46" s="25" t="s">
        <v>36</v>
      </c>
      <c r="E46" s="25">
        <v>50</v>
      </c>
      <c r="F46" s="22">
        <v>35</v>
      </c>
      <c r="G46" s="11">
        <f t="shared" si="12"/>
        <v>1750</v>
      </c>
      <c r="H46" s="22">
        <v>0</v>
      </c>
      <c r="I46" s="11">
        <f t="shared" si="15"/>
        <v>0</v>
      </c>
      <c r="J46" s="18">
        <v>35</v>
      </c>
      <c r="K46" s="11">
        <f t="shared" si="13"/>
        <v>1750</v>
      </c>
      <c r="L46" s="30"/>
      <c r="M46" s="56">
        <f t="shared" si="14"/>
        <v>0</v>
      </c>
      <c r="N46" s="53"/>
      <c r="O46" s="2" t="e">
        <f t="shared" si="6"/>
        <v>#DIV/0!</v>
      </c>
    </row>
    <row r="47" s="2" customFormat="1" spans="1:15">
      <c r="A47" s="11">
        <v>7</v>
      </c>
      <c r="B47" s="27"/>
      <c r="C47" s="25" t="s">
        <v>38</v>
      </c>
      <c r="D47" s="25" t="s">
        <v>28</v>
      </c>
      <c r="E47" s="36">
        <v>3</v>
      </c>
      <c r="F47" s="22">
        <v>4300</v>
      </c>
      <c r="G47" s="11">
        <f t="shared" si="12"/>
        <v>12900</v>
      </c>
      <c r="H47" s="22">
        <v>0</v>
      </c>
      <c r="I47" s="11">
        <f t="shared" si="15"/>
        <v>0</v>
      </c>
      <c r="J47" s="18">
        <v>4300</v>
      </c>
      <c r="K47" s="11">
        <f t="shared" si="13"/>
        <v>12900</v>
      </c>
      <c r="L47" s="30"/>
      <c r="M47" s="56">
        <f t="shared" si="14"/>
        <v>0</v>
      </c>
      <c r="N47" s="53"/>
      <c r="O47" s="2" t="e">
        <f t="shared" si="6"/>
        <v>#DIV/0!</v>
      </c>
    </row>
    <row r="48" s="2" customFormat="1" spans="1:15">
      <c r="A48" s="29">
        <v>8</v>
      </c>
      <c r="B48" s="27"/>
      <c r="C48" s="25" t="s">
        <v>39</v>
      </c>
      <c r="D48" s="25" t="s">
        <v>28</v>
      </c>
      <c r="E48" s="25">
        <v>3</v>
      </c>
      <c r="F48" s="22">
        <v>3100</v>
      </c>
      <c r="G48" s="11">
        <f t="shared" si="12"/>
        <v>9300</v>
      </c>
      <c r="H48" s="22">
        <v>0</v>
      </c>
      <c r="I48" s="11">
        <f t="shared" si="15"/>
        <v>0</v>
      </c>
      <c r="J48" s="18">
        <v>2800</v>
      </c>
      <c r="K48" s="11">
        <f t="shared" si="13"/>
        <v>8400</v>
      </c>
      <c r="L48" s="30"/>
      <c r="M48" s="56">
        <f t="shared" si="14"/>
        <v>0</v>
      </c>
      <c r="N48" s="53"/>
      <c r="O48" s="2" t="e">
        <f t="shared" si="6"/>
        <v>#DIV/0!</v>
      </c>
    </row>
    <row r="49" s="2" customFormat="1" spans="1:15">
      <c r="A49" s="23">
        <v>9</v>
      </c>
      <c r="B49" s="27"/>
      <c r="C49" s="25" t="s">
        <v>29</v>
      </c>
      <c r="D49" s="25" t="s">
        <v>28</v>
      </c>
      <c r="E49" s="25">
        <v>2</v>
      </c>
      <c r="F49" s="22">
        <v>6200</v>
      </c>
      <c r="G49" s="11">
        <f t="shared" si="12"/>
        <v>12400</v>
      </c>
      <c r="H49" s="22">
        <v>0</v>
      </c>
      <c r="I49" s="11">
        <f t="shared" si="15"/>
        <v>0</v>
      </c>
      <c r="J49" s="18">
        <v>6000</v>
      </c>
      <c r="K49" s="11">
        <f t="shared" si="13"/>
        <v>12000</v>
      </c>
      <c r="L49" s="30"/>
      <c r="M49" s="56">
        <f t="shared" si="14"/>
        <v>0</v>
      </c>
      <c r="N49" s="53"/>
      <c r="O49" s="2" t="e">
        <f t="shared" si="6"/>
        <v>#DIV/0!</v>
      </c>
    </row>
    <row r="50" s="2" customFormat="1" spans="1:15">
      <c r="A50" s="11">
        <v>10</v>
      </c>
      <c r="B50" s="27"/>
      <c r="C50" s="25" t="s">
        <v>40</v>
      </c>
      <c r="D50" s="25" t="s">
        <v>28</v>
      </c>
      <c r="E50" s="25">
        <v>2</v>
      </c>
      <c r="F50" s="22">
        <v>950</v>
      </c>
      <c r="G50" s="11">
        <f t="shared" si="12"/>
        <v>1900</v>
      </c>
      <c r="H50" s="22">
        <v>0</v>
      </c>
      <c r="I50" s="11">
        <f t="shared" si="15"/>
        <v>0</v>
      </c>
      <c r="J50" s="18">
        <v>950</v>
      </c>
      <c r="K50" s="11">
        <f t="shared" si="13"/>
        <v>1900</v>
      </c>
      <c r="L50" s="30"/>
      <c r="M50" s="56">
        <f t="shared" si="14"/>
        <v>0</v>
      </c>
      <c r="N50" s="53"/>
      <c r="O50" s="2" t="e">
        <f t="shared" si="6"/>
        <v>#DIV/0!</v>
      </c>
    </row>
    <row r="51" s="2" customFormat="1" spans="1:15">
      <c r="A51" s="23">
        <v>11</v>
      </c>
      <c r="B51" s="27"/>
      <c r="C51" s="25" t="s">
        <v>30</v>
      </c>
      <c r="D51" s="25" t="s">
        <v>23</v>
      </c>
      <c r="E51" s="25">
        <v>358</v>
      </c>
      <c r="F51" s="22">
        <v>60</v>
      </c>
      <c r="G51" s="11">
        <f t="shared" si="12"/>
        <v>21480</v>
      </c>
      <c r="H51" s="22">
        <v>0</v>
      </c>
      <c r="I51" s="11">
        <f t="shared" si="15"/>
        <v>0</v>
      </c>
      <c r="J51" s="18">
        <v>55</v>
      </c>
      <c r="K51" s="11">
        <f t="shared" si="13"/>
        <v>19690</v>
      </c>
      <c r="L51" s="30"/>
      <c r="M51" s="56">
        <f t="shared" si="14"/>
        <v>0</v>
      </c>
      <c r="N51" s="53"/>
      <c r="O51" s="2" t="e">
        <f t="shared" si="6"/>
        <v>#DIV/0!</v>
      </c>
    </row>
    <row r="52" s="2" customFormat="1" spans="1:15">
      <c r="A52" s="11">
        <v>12</v>
      </c>
      <c r="B52" s="27"/>
      <c r="C52" s="25" t="s">
        <v>31</v>
      </c>
      <c r="D52" s="25" t="s">
        <v>23</v>
      </c>
      <c r="E52" s="25">
        <v>100</v>
      </c>
      <c r="F52" s="22">
        <v>75</v>
      </c>
      <c r="G52" s="11">
        <f t="shared" si="12"/>
        <v>7500</v>
      </c>
      <c r="H52" s="22">
        <v>0</v>
      </c>
      <c r="I52" s="11">
        <f t="shared" si="15"/>
        <v>0</v>
      </c>
      <c r="J52" s="18">
        <v>75</v>
      </c>
      <c r="K52" s="11">
        <f t="shared" si="13"/>
        <v>7500</v>
      </c>
      <c r="L52" s="30"/>
      <c r="M52" s="56">
        <f t="shared" si="14"/>
        <v>0</v>
      </c>
      <c r="N52" s="53"/>
      <c r="O52" s="2" t="e">
        <f t="shared" si="6"/>
        <v>#DIV/0!</v>
      </c>
    </row>
    <row r="53" s="2" customFormat="1" spans="1:15">
      <c r="A53" s="29">
        <v>13</v>
      </c>
      <c r="B53" s="27"/>
      <c r="C53" s="25" t="s">
        <v>45</v>
      </c>
      <c r="D53" s="25" t="s">
        <v>23</v>
      </c>
      <c r="E53" s="25">
        <v>100</v>
      </c>
      <c r="F53" s="22">
        <v>40</v>
      </c>
      <c r="G53" s="11">
        <f t="shared" si="12"/>
        <v>4000</v>
      </c>
      <c r="H53" s="22">
        <v>0</v>
      </c>
      <c r="I53" s="11">
        <f t="shared" si="15"/>
        <v>0</v>
      </c>
      <c r="J53" s="18">
        <v>20</v>
      </c>
      <c r="K53" s="11">
        <f t="shared" si="13"/>
        <v>2000</v>
      </c>
      <c r="L53" s="30"/>
      <c r="M53" s="56">
        <f t="shared" si="14"/>
        <v>0</v>
      </c>
      <c r="N53" s="53"/>
      <c r="O53" s="2" t="e">
        <f t="shared" si="6"/>
        <v>#DIV/0!</v>
      </c>
    </row>
    <row r="54" s="2" customFormat="1" spans="1:15">
      <c r="A54" s="23">
        <v>14</v>
      </c>
      <c r="B54" s="27"/>
      <c r="C54" s="25" t="s">
        <v>46</v>
      </c>
      <c r="D54" s="25" t="s">
        <v>23</v>
      </c>
      <c r="E54" s="25">
        <v>350</v>
      </c>
      <c r="F54" s="22">
        <v>95</v>
      </c>
      <c r="G54" s="11">
        <f t="shared" si="12"/>
        <v>33250</v>
      </c>
      <c r="H54" s="22">
        <v>0</v>
      </c>
      <c r="I54" s="11">
        <f t="shared" si="15"/>
        <v>0</v>
      </c>
      <c r="J54" s="18">
        <v>95</v>
      </c>
      <c r="K54" s="11">
        <f t="shared" si="13"/>
        <v>33250</v>
      </c>
      <c r="L54" s="30"/>
      <c r="M54" s="56">
        <f t="shared" si="14"/>
        <v>0</v>
      </c>
      <c r="N54" s="53"/>
      <c r="O54" s="2" t="e">
        <f t="shared" si="6"/>
        <v>#DIV/0!</v>
      </c>
    </row>
    <row r="55" s="2" customFormat="1" spans="1:15">
      <c r="A55" s="11">
        <v>15</v>
      </c>
      <c r="B55" s="37"/>
      <c r="C55" s="25" t="s">
        <v>47</v>
      </c>
      <c r="D55" s="25" t="s">
        <v>23</v>
      </c>
      <c r="E55" s="25">
        <v>256</v>
      </c>
      <c r="F55" s="22">
        <v>115</v>
      </c>
      <c r="G55" s="11">
        <f t="shared" si="12"/>
        <v>29440</v>
      </c>
      <c r="H55" s="22">
        <v>0</v>
      </c>
      <c r="I55" s="11">
        <f t="shared" si="15"/>
        <v>0</v>
      </c>
      <c r="J55" s="18">
        <v>115</v>
      </c>
      <c r="K55" s="11">
        <f t="shared" si="13"/>
        <v>29440</v>
      </c>
      <c r="L55" s="30"/>
      <c r="M55" s="56">
        <f t="shared" si="14"/>
        <v>0</v>
      </c>
      <c r="N55" s="53"/>
      <c r="O55" s="2" t="e">
        <f t="shared" si="6"/>
        <v>#DIV/0!</v>
      </c>
    </row>
    <row r="56" s="1" customFormat="1" ht="332" customHeight="1" spans="1:14">
      <c r="A56" s="38" t="s">
        <v>51</v>
      </c>
      <c r="B56" s="39"/>
      <c r="C56" s="39"/>
      <c r="D56" s="39"/>
      <c r="E56" s="39"/>
      <c r="F56" s="39"/>
      <c r="G56" s="39"/>
      <c r="H56" s="39"/>
      <c r="I56" s="39"/>
      <c r="J56" s="39"/>
      <c r="K56" s="39"/>
      <c r="L56" s="39"/>
      <c r="M56" s="39"/>
      <c r="N56" s="39"/>
    </row>
    <row r="57" s="1" customFormat="1" ht="53" customHeight="1" spans="1:14">
      <c r="A57" s="40"/>
      <c r="B57" s="41"/>
      <c r="C57" s="42"/>
      <c r="D57" s="42"/>
      <c r="E57" s="42"/>
      <c r="F57" s="42"/>
      <c r="G57" s="42"/>
      <c r="H57" s="42"/>
      <c r="I57" s="42"/>
      <c r="J57" s="42"/>
      <c r="K57" s="42"/>
      <c r="L57" s="58" t="s">
        <v>52</v>
      </c>
      <c r="M57" s="42"/>
      <c r="N57" s="42"/>
    </row>
    <row r="58" s="1" customFormat="1" ht="39" customHeight="1" spans="1:14">
      <c r="A58" s="43"/>
      <c r="B58" s="43"/>
      <c r="C58" s="43"/>
      <c r="D58" s="43"/>
      <c r="E58" s="43"/>
      <c r="F58" s="43"/>
      <c r="G58" s="43"/>
      <c r="H58" s="43"/>
      <c r="I58" s="43"/>
      <c r="J58" s="43"/>
      <c r="K58" s="43"/>
      <c r="L58" s="43" t="s">
        <v>53</v>
      </c>
      <c r="M58" s="43"/>
      <c r="N58" s="43"/>
    </row>
    <row r="59" spans="1:14">
      <c r="A59" s="10"/>
      <c r="B59" s="44"/>
      <c r="C59" s="10"/>
      <c r="D59" s="10"/>
      <c r="E59" s="10"/>
      <c r="F59" s="10"/>
      <c r="G59" s="10"/>
      <c r="H59" s="10"/>
      <c r="I59" s="10"/>
      <c r="J59" s="10"/>
      <c r="K59" s="10"/>
      <c r="L59" s="10"/>
      <c r="M59" s="10"/>
      <c r="N59" s="10"/>
    </row>
  </sheetData>
  <mergeCells count="23">
    <mergeCell ref="A1:E1"/>
    <mergeCell ref="A2:N2"/>
    <mergeCell ref="A3:E3"/>
    <mergeCell ref="F4:I4"/>
    <mergeCell ref="F5:G5"/>
    <mergeCell ref="H5:I5"/>
    <mergeCell ref="J5:K5"/>
    <mergeCell ref="A7:D7"/>
    <mergeCell ref="B8:D8"/>
    <mergeCell ref="B18:E18"/>
    <mergeCell ref="B40:D40"/>
    <mergeCell ref="A56:N56"/>
    <mergeCell ref="A4:A6"/>
    <mergeCell ref="B4:B6"/>
    <mergeCell ref="B9:B17"/>
    <mergeCell ref="B19:B39"/>
    <mergeCell ref="B41:B55"/>
    <mergeCell ref="C4:C6"/>
    <mergeCell ref="D4:D6"/>
    <mergeCell ref="E4:E6"/>
    <mergeCell ref="L4:L6"/>
    <mergeCell ref="M4:M6"/>
    <mergeCell ref="N4:N6"/>
  </mergeCells>
  <printOptions horizontalCentered="1"/>
  <pageMargins left="0.428472222222222" right="0.428472222222222" top="0.747916666666667" bottom="0.747916666666667" header="0.314583333333333" footer="0.314583333333333"/>
  <pageSetup paperSize="9" scale="73" fitToHeight="0" orientation="portrait" horizontalDpi="600"/>
  <headerFooter/>
  <rowBreaks count="2" manualBreakCount="2">
    <brk id="58" max="14" man="1"/>
    <brk id="59"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报价单</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cp:lastModifiedBy>
  <dcterms:created xsi:type="dcterms:W3CDTF">2023-05-12T11:15:00Z</dcterms:created>
  <dcterms:modified xsi:type="dcterms:W3CDTF">2025-06-24T06:36:35Z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34B57BC0B15E47D990673591A017C3D7_12</vt:lpwstr>
  </property>
</Properties>
</file>